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172.16.57.10\Datos\Seleccion\PROCESOS EN CURSO\CLIENTES\INECO\2023\TASA DE REPOSICIÓN ESPECÍFICA 2023\0. Documentos preparación\3. Declaración responsable\TRE23 B3\DR sin C. Esp\"/>
    </mc:Choice>
  </mc:AlternateContent>
  <xr:revisionPtr revIDLastSave="0" documentId="13_ncr:1_{3491D599-B5AB-4C9C-9FCC-5A083320773B}" xr6:coauthVersionLast="47" xr6:coauthVersionMax="47" xr10:uidLastSave="{00000000-0000-0000-0000-000000000000}"/>
  <workbookProtection workbookAlgorithmName="SHA-512" workbookHashValue="ImwiJZDd2QEZ/fb57eSdsfHGZAvEZEY6dkej/OaUAMQpq8jy0/rc9qJTD52/+D1p6rX+cE+NAEOHbQ17I+ON7g==" workbookSaltValue="evcZo9ll2QqGe/SBoPUKKw==" workbookSpinCount="100000" lockStructure="1"/>
  <bookViews>
    <workbookView xWindow="-108" yWindow="-108" windowWidth="23256" windowHeight="12456" xr2:uid="{00000000-000D-0000-FFFF-FFFF00000000}"/>
  </bookViews>
  <sheets>
    <sheet name="Declaración responsable" sheetId="10" r:id="rId1"/>
    <sheet name="B3 TRE23 sin CE" sheetId="18" state="hidden" r:id="rId2"/>
    <sheet name="Hoja1" sheetId="15" state="hidden" r:id="rId3"/>
  </sheets>
  <externalReferences>
    <externalReference r:id="rId4"/>
    <externalReference r:id="rId5"/>
    <externalReference r:id="rId6"/>
    <externalReference r:id="rId7"/>
    <externalReference r:id="rId8"/>
    <externalReference r:id="rId9"/>
    <externalReference r:id="rId10"/>
  </externalReferences>
  <definedNames>
    <definedName name="_xlnm._FilterDatabase" localSheetId="1" hidden="1">'B3 TRE23 sin CE'!$A$2:$P$12</definedName>
    <definedName name="_xlnm._FilterDatabase">#REF!</definedName>
    <definedName name="_xlnm.Print_Area" localSheetId="0">'Declaración responsable'!$A$2:$L$115</definedName>
    <definedName name="azul" localSheetId="1">#REF!</definedName>
    <definedName name="azul">#REF!</definedName>
    <definedName name="B" localSheetId="1">#REF!</definedName>
    <definedName name="B">#REF!</definedName>
    <definedName name="B381G55" localSheetId="1">'[1]TOTAL LISTADO'!#REF!</definedName>
    <definedName name="B381G55">'[1]TOTAL LISTADO'!#REF!</definedName>
    <definedName name="bloque" localSheetId="1">#REF!</definedName>
    <definedName name="bloque">#REF!</definedName>
    <definedName name="caracteriza" localSheetId="1">#REF!</definedName>
    <definedName name="caracteriza">#REF!</definedName>
    <definedName name="casa" localSheetId="1">#REF!</definedName>
    <definedName name="casa">#REF!</definedName>
    <definedName name="CRITERIO" localSheetId="1">[2]SALIDA!#REF!</definedName>
    <definedName name="CRITERIO">[3]SALIDA!#REF!</definedName>
    <definedName name="dato" localSheetId="1">#REF!</definedName>
    <definedName name="dato">#REF!</definedName>
    <definedName name="datos">'B3 TRE23 sin CE'!$1:$1048576</definedName>
    <definedName name="eleccion">'[4]ELECCIÓN BLOQUE'!$1:$1048576</definedName>
    <definedName name="entre" localSheetId="1">#REF!</definedName>
    <definedName name="entre">#REF!</definedName>
    <definedName name="excel" localSheetId="1">#REF!</definedName>
    <definedName name="excel">#REF!</definedName>
    <definedName name="gerencia" localSheetId="1">#REF!</definedName>
    <definedName name="gerencia">#REF!</definedName>
    <definedName name="gt" localSheetId="1">#REF!</definedName>
    <definedName name="gt">#REF!</definedName>
    <definedName name="hoja" localSheetId="1">#REF!</definedName>
    <definedName name="hoja">#REF!</definedName>
    <definedName name="hoja9" localSheetId="1">#REF!</definedName>
    <definedName name="hoja9">#REF!</definedName>
    <definedName name="Informe" localSheetId="1">#REF!</definedName>
    <definedName name="Informe">#REF!</definedName>
    <definedName name="jp" localSheetId="1">#REF!</definedName>
    <definedName name="jp">#REF!</definedName>
    <definedName name="list">'[5]TRAGSA PRUEBAS PRESENCIALES'!$1:$1048576</definedName>
    <definedName name="lista" localSheetId="1">#REF!</definedName>
    <definedName name="lista">#REF!</definedName>
    <definedName name="listado" localSheetId="1">'B3 TRE23 sin CE'!$1:$1048576</definedName>
    <definedName name="listado">#REF!</definedName>
    <definedName name="loca" localSheetId="1">#REF!</definedName>
    <definedName name="loca">#REF!</definedName>
    <definedName name="lote" localSheetId="1">#REF!</definedName>
    <definedName name="lote">#REF!</definedName>
    <definedName name="MAESTROREV2" localSheetId="1">#REF!</definedName>
    <definedName name="MAESTROREV2">#REF!</definedName>
    <definedName name="naranja" localSheetId="1">#REF!</definedName>
    <definedName name="naranja">#REF!</definedName>
    <definedName name="º" localSheetId="1">#REF!</definedName>
    <definedName name="º">#REF!</definedName>
    <definedName name="pago" localSheetId="1">#REF!</definedName>
    <definedName name="pago">#REF!</definedName>
    <definedName name="refe" localSheetId="1">'[6]TRAGSA 1 (2)'!$1:$1048576</definedName>
    <definedName name="refe">'[7]TRAGSA 1 (2)'!$1:$1048576</definedName>
    <definedName name="s" localSheetId="1">#REF!</definedName>
    <definedName name="s">#REF!</definedName>
    <definedName name="SALIDA" localSheetId="1">[2]SALIDA!#REF!</definedName>
    <definedName name="SALIDA">[3]SALIDA!#REF!</definedName>
    <definedName name="Sara" localSheetId="1">#REF!</definedName>
    <definedName name="Sara">#REF!</definedName>
    <definedName name="tabla" localSheetId="1">#REF!</definedName>
    <definedName name="tabla">#REF!</definedName>
    <definedName name="TC">#REF!</definedName>
    <definedName name="titulo" localSheetId="1">#REF!</definedName>
    <definedName name="titulo">#REF!</definedName>
    <definedName name="tragsa" localSheetId="1">#REF!</definedName>
    <definedName name="tragsa">#REF!</definedName>
    <definedName name="TRAGSATEC" localSheetId="1">#REF!</definedName>
    <definedName name="TRAGSATEC">#REF!</definedName>
    <definedName name="vacantes">#REF!</definedName>
    <definedName name="vaqcantes">#REF!</definedName>
    <definedName name="xxx" localSheetId="1">#REF!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1" i="10" l="1"/>
  <c r="A29" i="10"/>
  <c r="A28" i="10"/>
  <c r="A27" i="10"/>
  <c r="A26" i="10"/>
  <c r="A25" i="10"/>
  <c r="A24" i="10"/>
  <c r="B22" i="10"/>
  <c r="B21" i="10"/>
  <c r="B20" i="10"/>
  <c r="B19" i="10"/>
  <c r="K10" i="10"/>
  <c r="G10" i="10"/>
  <c r="D10" i="10"/>
  <c r="L103" i="10" l="1"/>
  <c r="L50" i="10"/>
  <c r="J100" i="10" l="1"/>
  <c r="K100" i="10"/>
  <c r="F100" i="10"/>
  <c r="K99" i="10"/>
  <c r="J99" i="10"/>
  <c r="F99" i="10"/>
  <c r="K98" i="10"/>
  <c r="J98" i="10"/>
  <c r="F98" i="10"/>
  <c r="K97" i="10"/>
  <c r="J97" i="10"/>
  <c r="F97" i="10"/>
  <c r="K96" i="10"/>
  <c r="J96" i="10"/>
  <c r="F96" i="10"/>
  <c r="K95" i="10"/>
  <c r="J95" i="10"/>
  <c r="F95" i="10"/>
  <c r="K94" i="10"/>
  <c r="J94" i="10"/>
  <c r="F94" i="10"/>
  <c r="K93" i="10"/>
  <c r="J93" i="10"/>
  <c r="F93" i="10"/>
  <c r="K92" i="10"/>
  <c r="J92" i="10"/>
  <c r="F92" i="10"/>
  <c r="K91" i="10"/>
  <c r="J91" i="10"/>
  <c r="F91" i="10"/>
  <c r="K90" i="10"/>
  <c r="J90" i="10"/>
  <c r="K89" i="10"/>
  <c r="J89" i="10"/>
  <c r="K88" i="10"/>
  <c r="J88" i="10"/>
  <c r="K87" i="10"/>
  <c r="J87" i="10"/>
  <c r="K83" i="10"/>
  <c r="J83" i="10"/>
  <c r="F83" i="10"/>
  <c r="K82" i="10"/>
  <c r="J82" i="10"/>
  <c r="F82" i="10"/>
  <c r="K81" i="10"/>
  <c r="J81" i="10"/>
  <c r="F81" i="10"/>
  <c r="K80" i="10"/>
  <c r="J80" i="10"/>
  <c r="F80" i="10"/>
  <c r="K79" i="10"/>
  <c r="J79" i="10"/>
  <c r="F79" i="10"/>
  <c r="K78" i="10"/>
  <c r="J78" i="10"/>
  <c r="F78" i="10"/>
  <c r="K77" i="10"/>
  <c r="J77" i="10"/>
  <c r="F77" i="10"/>
  <c r="K76" i="10"/>
  <c r="J76" i="10"/>
  <c r="F76" i="10"/>
  <c r="K75" i="10"/>
  <c r="J75" i="10"/>
  <c r="F75" i="10"/>
  <c r="K74" i="10"/>
  <c r="J74" i="10"/>
  <c r="F74" i="10"/>
  <c r="K73" i="10"/>
  <c r="J73" i="10"/>
  <c r="K72" i="10"/>
  <c r="J72" i="10"/>
  <c r="K71" i="10"/>
  <c r="J71" i="10"/>
  <c r="K70" i="10"/>
  <c r="J70" i="10"/>
  <c r="K54" i="10"/>
  <c r="K55" i="10"/>
  <c r="K56" i="10"/>
  <c r="K57" i="10"/>
  <c r="K58" i="10"/>
  <c r="K59" i="10"/>
  <c r="K60" i="10"/>
  <c r="K61" i="10"/>
  <c r="K62" i="10"/>
  <c r="K63" i="10"/>
  <c r="K64" i="10"/>
  <c r="K65" i="10"/>
  <c r="K66" i="10"/>
  <c r="K53" i="10"/>
  <c r="J66" i="10"/>
  <c r="J65" i="10"/>
  <c r="J64" i="10"/>
  <c r="J63" i="10"/>
  <c r="J62" i="10"/>
  <c r="J61" i="10"/>
  <c r="J60" i="10"/>
  <c r="J59" i="10"/>
  <c r="J58" i="10"/>
  <c r="J57" i="10"/>
  <c r="J56" i="10"/>
  <c r="J55" i="10"/>
  <c r="J54" i="10"/>
  <c r="J53" i="10"/>
  <c r="K37" i="10"/>
  <c r="K38" i="10"/>
  <c r="K39" i="10"/>
  <c r="K40" i="10"/>
  <c r="K41" i="10"/>
  <c r="K42" i="10"/>
  <c r="K43" i="10"/>
  <c r="K44" i="10"/>
  <c r="K45" i="10"/>
  <c r="K46" i="10"/>
  <c r="K47" i="10"/>
  <c r="K48" i="10"/>
  <c r="K49" i="10"/>
  <c r="K36" i="10"/>
  <c r="L72" i="10" l="1"/>
  <c r="L75" i="10"/>
  <c r="L83" i="10"/>
  <c r="L90" i="10"/>
  <c r="L98" i="10"/>
  <c r="L70" i="10"/>
  <c r="L77" i="10"/>
  <c r="L89" i="10"/>
  <c r="L92" i="10"/>
  <c r="L100" i="10"/>
  <c r="L88" i="10"/>
  <c r="L94" i="10"/>
  <c r="L97" i="10"/>
  <c r="L80" i="10"/>
  <c r="L95" i="10"/>
  <c r="L71" i="10"/>
  <c r="L87" i="10"/>
  <c r="L93" i="10"/>
  <c r="L76" i="10"/>
  <c r="L96" i="10"/>
  <c r="L91" i="10"/>
  <c r="L99" i="10"/>
  <c r="L78" i="10"/>
  <c r="L57" i="10"/>
  <c r="L65" i="10"/>
  <c r="L62" i="10"/>
  <c r="L73" i="10"/>
  <c r="L81" i="10"/>
  <c r="L66" i="10"/>
  <c r="L79" i="10"/>
  <c r="L74" i="10"/>
  <c r="L82" i="10"/>
  <c r="L59" i="10"/>
  <c r="L54" i="10"/>
  <c r="L60" i="10"/>
  <c r="L64" i="10"/>
  <c r="L61" i="10"/>
  <c r="L53" i="10"/>
  <c r="L55" i="10"/>
  <c r="L58" i="10"/>
  <c r="L56" i="10"/>
  <c r="L63" i="10"/>
  <c r="L84" i="10" l="1"/>
  <c r="L101" i="10"/>
  <c r="L67" i="10"/>
  <c r="J36" i="10" l="1"/>
  <c r="L36" i="10" s="1"/>
  <c r="J37" i="10"/>
  <c r="J38" i="10"/>
  <c r="J39" i="10"/>
  <c r="J40" i="10"/>
  <c r="J41" i="10"/>
  <c r="J42" i="10"/>
  <c r="J43" i="10"/>
  <c r="J44" i="10"/>
  <c r="J45" i="10"/>
  <c r="J46" i="10"/>
  <c r="J47" i="10"/>
  <c r="J48" i="10"/>
  <c r="J49" i="10"/>
  <c r="F49" i="10"/>
  <c r="F48" i="10"/>
  <c r="F47" i="10"/>
  <c r="F46" i="10"/>
  <c r="F45" i="10"/>
  <c r="F44" i="10"/>
  <c r="F43" i="10"/>
  <c r="F42" i="10"/>
  <c r="F41" i="10"/>
  <c r="F40" i="10"/>
  <c r="L43" i="10" l="1"/>
  <c r="L47" i="10"/>
  <c r="L39" i="10"/>
  <c r="L48" i="10"/>
  <c r="L44" i="10"/>
  <c r="L45" i="10"/>
  <c r="L37" i="10"/>
  <c r="L40" i="10"/>
  <c r="L42" i="10"/>
  <c r="L49" i="10"/>
  <c r="L41" i="10"/>
  <c r="L46" i="10"/>
  <c r="L38" i="10"/>
</calcChain>
</file>

<file path=xl/sharedStrings.xml><?xml version="1.0" encoding="utf-8"?>
<sst xmlns="http://schemas.openxmlformats.org/spreadsheetml/2006/main" count="193" uniqueCount="150">
  <si>
    <t>1.- DESCRIPCIÓN PUESTO OFERTADO</t>
  </si>
  <si>
    <t>2.- REQUISITOS</t>
  </si>
  <si>
    <t>1.6.- PUESTO</t>
  </si>
  <si>
    <t>1.9. DENOMINACIÓN PUESTO TIPO</t>
  </si>
  <si>
    <t>1.12 - UBICACIÓN</t>
  </si>
  <si>
    <t>1.1 REFERENCIA PUESTO AL QUE OPTA*</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</si>
  <si>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</si>
  <si>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</si>
  <si>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</si>
  <si>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</si>
  <si>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</si>
  <si>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</si>
  <si>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</si>
  <si>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</si>
  <si>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</si>
  <si>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</si>
  <si>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</si>
  <si>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</si>
  <si>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</si>
  <si>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</si>
  <si>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</si>
  <si>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</si>
  <si>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</si>
  <si>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</si>
  <si>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</si>
  <si>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 xml:space="preserve">3.1.- FASE DE CONCURSO DE MÉRITOS (Máximo 40 puntos) </t>
  </si>
  <si>
    <t>Fecha Desde
(DD/MM/AAAA)</t>
  </si>
  <si>
    <t>* La Declaración Responsable de méritos y requisitos solo será admisible para el puesto indicado</t>
  </si>
  <si>
    <t>2.2.- REQUISITOS DE EXPERIENCIA</t>
  </si>
  <si>
    <t>2.3. - OTROS REQUISITOS</t>
  </si>
  <si>
    <t>2.4. -IDIOMAS</t>
  </si>
  <si>
    <t>X</t>
  </si>
  <si>
    <t>Confirmo que cumplo con todos los requisitos exigidos para el puesto, puedo demostrarlo documentalmente y marco cada casilla de verificacion correspondiente a Titulación académica, requisitos de experiencia, otros requisitos e idiomas como prueba de ello.</t>
  </si>
  <si>
    <t>MÉRITO 1) AÑOS DE EXPERIENCIA REQUISITO 1 - Apartado 2.2. La puntuación del mérito será el sumatorio de 0,20 puntos por cada año de experiencia requerido en el requisito 1, siendo 25 el máximo de años ponderables.
 La puntuación del mérito será el sumatorio de la experiencia en años por su equivalencia en puntos (0,20 por año), siendo 25 años el máximo a considerar.</t>
  </si>
  <si>
    <t>Requisito 1:</t>
  </si>
  <si>
    <t>Requisito 2:</t>
  </si>
  <si>
    <t>Requisito 3:</t>
  </si>
  <si>
    <t>Requisito 4:</t>
  </si>
  <si>
    <t>SECTOR</t>
  </si>
  <si>
    <t>FUNCIONES</t>
  </si>
  <si>
    <t>MÉRITO 2) AÑOS DE EXPERIENCIA REQUISITO 2 - Apartado 2.2. La puntuación del mérito será el sumatorio de 0,50 puntos por cada año de experiencia requerido en el requisito 2, siendo 20 el máximo de años ponderables.
 La puntuación del mérito será el sumatorio de la experiencia en años por su equivalencia en puntos (0,50 por año), siendo 20 años el máximo a considerar.</t>
  </si>
  <si>
    <t>MÉRITO 3) AÑOS DE EXPERIENCIA REQUISITO 3- Apartado 2.2. La puntuación del mérito será el sumatorio de 0,50 puntos por cada año de experiencia que supere lo requerido en el requisito 3, siendo 20 el máximo de años ponderables.
 La puntuación del mérito será el sumatorio de la experiencia en años por su equivalencia en puntos (0,50 por año), siendo 20 años el máximo a considerar.</t>
  </si>
  <si>
    <t>MÉRITO 4) AÑOS DE EXPERIENCIA REQUISITO 4- Apartado 2.2. La puntuación del mérito será el sumatorio de 0,50 puntos por cada año de experiencia que supere lo requerido en el requisito 4, siendo 20 el máximo de años ponderables.
 La puntuación del mérito será el sumatorio de la experiencia en años por su equivalencia en puntos (0,50 por año), siendo 20 años el máximo a considerar.</t>
  </si>
  <si>
    <t>1.15.- CONOCIMIENTOS  ESPECÍFICOS</t>
  </si>
  <si>
    <t>2.1. -INDICAR LA TITULACIÓN ACADÉMICA APORTADA CON REFERENCIA AL REQUISITO SOLICITADO EN EL ANEXO ESPECÍFICO DEL PUESTO*</t>
  </si>
  <si>
    <t>AÑO DE FINALIZACIÓN</t>
  </si>
  <si>
    <t>NOMBRE Y NIVEL DE LA TITULACIÓN</t>
  </si>
  <si>
    <t>CENTRO EDUCATIVO DONDE SE HA CURSADO</t>
  </si>
  <si>
    <t>1.1.- 
REFERENCIA PUESTO</t>
  </si>
  <si>
    <t>1.9.- 
DENOMINACIÓN PUESTO TIPO</t>
  </si>
  <si>
    <t>1.12.- 
UBICACIÓN</t>
  </si>
  <si>
    <t>1.15.- CONOCIMIENTOS ESPECÍFICOS</t>
  </si>
  <si>
    <t>Requisito experiencia 1</t>
  </si>
  <si>
    <t>Requisito experiencia 2</t>
  </si>
  <si>
    <t>Requisito experiencia 3</t>
  </si>
  <si>
    <t>Requisito experiencia 4</t>
  </si>
  <si>
    <t>2.3. - OTROS REQUISITOS 1</t>
  </si>
  <si>
    <t>2.3. - OTROS REQUISITOS 2</t>
  </si>
  <si>
    <t>2.3. - OTROS REQUISITOS 3</t>
  </si>
  <si>
    <t>2.3. - OTROS REQUISITOS 4</t>
  </si>
  <si>
    <t>2.3. - OTROS REQUISITOS 5</t>
  </si>
  <si>
    <t>2.3. - OTROS REQUISITOS 6</t>
  </si>
  <si>
    <t>Madrid</t>
  </si>
  <si>
    <t>Experto/a 2</t>
  </si>
  <si>
    <t>Experto/a 3</t>
  </si>
  <si>
    <t>Al menos 10 años de experiencia profesional global desde el año de Titulación referida en el apartado 2.1.</t>
  </si>
  <si>
    <t>Técnico/a 1</t>
  </si>
  <si>
    <t>Técnico/a 2</t>
  </si>
  <si>
    <t>Técnico/a de consultoría jurídica</t>
  </si>
  <si>
    <t>Al menos 5 años de experiencia profesional global desde el año de Titulación referida en el apartado 2.1.</t>
  </si>
  <si>
    <t>Al menos 6 años de experiencia profesional global desde el año de Titulación referida en el apartado 2.1.</t>
  </si>
  <si>
    <t>Barcelona</t>
  </si>
  <si>
    <t>Al menos 4 años de experiencia profesional global desde el año de Titulación referida en el apartado 2.1.</t>
  </si>
  <si>
    <t>Técnico/a 3</t>
  </si>
  <si>
    <t>Director/a de obras de telecomunicaciones ferroviarias</t>
  </si>
  <si>
    <t>Al menos 5 años de experiencia en gestiones y relaciones con terceros en obras o despliegues de telecomunicaciones.</t>
  </si>
  <si>
    <t>Experiencia en Sistemas de Telecomunicaciones de al menos 3 años, incluyendo sistemas de comunicaciones Móviles.</t>
  </si>
  <si>
    <t>Ingeniería/Consultoría</t>
  </si>
  <si>
    <t xml:space="preserve">Ingeniería/Consultoría del Transporte </t>
  </si>
  <si>
    <t>Inversiones financieras y Capital Riesgo</t>
  </si>
  <si>
    <t xml:space="preserve">Ingeniería/Consultoría del M. Ambiente </t>
  </si>
  <si>
    <t>Tecnologías de la Información y Comunic.</t>
  </si>
  <si>
    <t>El puesto no contempla ningún conocimiento específico</t>
  </si>
  <si>
    <t>MÉRITO 5) CONOCIMIENTOS ESPECÍFICOS - Apartado 1.15.  (El puesto no contempla ningún conocimiento específico, no computarán los méritos en este apartado)</t>
  </si>
  <si>
    <t>- La fecha fin para considerar la valoración de los méritos será la fecha de finalización del plazo de presentación de solicitudes (02/02/2025)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mantenga vinculación laboral a fecha de finalización de plazo de solicitudes (02/02/2025), deberá indicar ésta como fecha en la columna "Fecha hasta", dado que solo se valorarán las fechas comprendidas en el rango de años indicado en cada apartado.</t>
  </si>
  <si>
    <t>Fecha Hasta 
(DD/MM/AAAA)</t>
  </si>
  <si>
    <t>-</t>
  </si>
  <si>
    <t>PUNTUACIÓN TOTAL
Puntuación máxima 35</t>
  </si>
  <si>
    <t>SUBTOTAL PUNTOS
Puntuación máxima 5</t>
  </si>
  <si>
    <t>SUBTOTAL PUNTOS
Puntuación máxima 10</t>
  </si>
  <si>
    <r>
      <rPr>
        <b/>
        <sz val="12"/>
        <color rgb="FF1A4488"/>
        <rFont val="Poppins regular"/>
      </rPr>
      <t xml:space="preserve">DECLARO BAJO MI RESPONSABILIDAD:
</t>
    </r>
    <r>
      <rPr>
        <sz val="12"/>
        <color rgb="FF1A4488"/>
        <rFont val="Poppins regular"/>
      </rPr>
      <t>Que cumplo con los requisitos exigidos de la convocatoria publicada el 13 de enero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</si>
  <si>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TR23-ECE-301</t>
  </si>
  <si>
    <t>Al menos 4 años de experiencia global en el sector de la Ingeniería/Consultoría del Transporte.</t>
  </si>
  <si>
    <t>Al menos 2 años de experiencia en Derecho Administrativo y en el Sector Público.</t>
  </si>
  <si>
    <t>Al menos 2 años de experiencia en las funciones descritas en el apartado 1.14, dentro del sector de las infraestructuras y servicios de transporte.</t>
  </si>
  <si>
    <t>Al menos 7 años de experiencia profesional global desde el año de Titulación referida en el apartado 2.1.</t>
  </si>
  <si>
    <t>TR23-EEW-301</t>
  </si>
  <si>
    <t>Dirección de obra radares meteorológicos</t>
  </si>
  <si>
    <t>Pontevedra</t>
  </si>
  <si>
    <t>Al menos veinticinco (25) años de experiencia profesional global desde el año de Titulación referida en el apartado 2.1.</t>
  </si>
  <si>
    <t>Al menos ocho (8) años de experiencia global en el sector de la Ingeniería/ Consultoría del Transporte y/o Tecnologías de la Información.</t>
  </si>
  <si>
    <t>Al menos veinte (20) años de experiencia en obra, que incluyan, a lo largo de ellos, obras de carreteras, ferroviarias y radares meteorológicos.</t>
  </si>
  <si>
    <t>Al menos dos (2) años de experiencia en posiciones de dirección de obra o asistencia técnica a la dirección de obra para obras de acondicionamiento de la infraestructura de radares meteorológicos.</t>
  </si>
  <si>
    <t>Experiencia profesional de, al menos, diez años (10) demostrable en trabajos I+D+i relacionados con la ingeniería civil y la edificación.</t>
  </si>
  <si>
    <t>TR23-EEW-302</t>
  </si>
  <si>
    <t>Adjunto/a a Dirección de Obra ferroviaria</t>
  </si>
  <si>
    <t>Almería</t>
  </si>
  <si>
    <t>Al menos quince (15) años de experiencia profesional global desde el año de Titulación referida en el apartado 2.1.</t>
  </si>
  <si>
    <t>Al menos tres (3) años de experiencia global en el sector de la Ingeniería/ Consultoría del Transporte y/o Tecnologías de la Información.</t>
  </si>
  <si>
    <t>Al menos trece (13) años de experiencia en obra ferroviaria.</t>
  </si>
  <si>
    <t>Al menos un (1) año en puestos de adjunto a dirección de obra ferroviaria de A.V. o técnico de apoyo a la dirección de obra ferroviaria de A.V.</t>
  </si>
  <si>
    <t>Curso de gestión BIM de, al menos, doscientas (200) horas.</t>
  </si>
  <si>
    <t>TR23-EEW-303</t>
  </si>
  <si>
    <t>Dirección de obra ferroviaria</t>
  </si>
  <si>
    <t>Al menos dieciséis (16) años de experiencia profesional global desde el año de  Titulación referida en el apartado 2.1.</t>
  </si>
  <si>
    <t>Al menos tres (3) años de experiencia en obra ferroviaria como adjunto a las direcciones de obra de las
obras ferroviarias de Alta Velocidad para apoyo a expedientes de gasto de ADIF de Servicios Afectados, y gestión de los expedientes de gasto relacionados con Servicios Afectados y nuevas acometidas eléctricas.</t>
  </si>
  <si>
    <t>Al menos un (1) año de experiencia como dirección de obra ferroviaria para el subsistema energía para acometidas eléctricas en estación ferroviaria y para obra de catenaria en estación.</t>
  </si>
  <si>
    <t>Formación ferroviaria que contemple Programación y gestión de trabajos en vía.</t>
  </si>
  <si>
    <t>Formación ferroviaria que contemple Integración infraestructura, energía y CMS.</t>
  </si>
  <si>
    <t>Al menos 5 años de experiencia global en el sector de la Ingeniería/ Consultoría del Transporte y/o Tecnologías de la Información.</t>
  </si>
  <si>
    <t>TR23-ESR-302</t>
  </si>
  <si>
    <t>Técnico en mantenimiento de infraestructuras</t>
  </si>
  <si>
    <t xml:space="preserve">Al menos 5 años en el sector de la ingeniería del transporte. </t>
  </si>
  <si>
    <t>Al menos 5 años de experiencia en el sector del mantenimiento ferroviario.</t>
  </si>
  <si>
    <t>Al menos 1,5 años de experiencia en las funciones específicas del puesto.</t>
  </si>
  <si>
    <t>TR23-ESS-301</t>
  </si>
  <si>
    <t>Técnico/a de Supervisión de Sistemas de Telecomunicaciones Ferroviaria en líneas de A.V.</t>
  </si>
  <si>
    <t>Zaragoza</t>
  </si>
  <si>
    <t>Al menos 18 meses de experiencia con gestores de comunicaciones.</t>
  </si>
  <si>
    <t>Al menos 18 meses en un puesto de supervisor de infraestructuras ferroviarias.</t>
  </si>
  <si>
    <t>TR23-ESS-303</t>
  </si>
  <si>
    <t>Al menos 10 años de experiencia global en el sector de la Ingeniería y/o Tecnologías de la Información y Comunicaciones.</t>
  </si>
  <si>
    <t>Al menos 12 meses en funciones de Dirección de Obra de Telecomunicaciones en entornos ferroviarios.</t>
  </si>
  <si>
    <t>TR23-OEA-301</t>
  </si>
  <si>
    <t>Técnico/a de contratación pública</t>
  </si>
  <si>
    <t>Al menos 3 años de experiencia global en tramitación de expedientes de contratación pública.</t>
  </si>
  <si>
    <t>TR23-OEF-301</t>
  </si>
  <si>
    <t>Técnico/a de Riesgos, Seguros y Operaciones Internacionales</t>
  </si>
  <si>
    <t>Al menos 2 años de experiencia global en el sector de la Ingeniería/Consultoría del Transporte y/o Tecnologías de la Información.</t>
  </si>
  <si>
    <t>Al menos 2 años de experiencia en fiscalidad internacional trabajando en un departamento que requiera el desarrollo de este conocimiento.</t>
  </si>
  <si>
    <t>Al menos 2 años de experiencia en el uso de Microsoft Excel trabajando esta herramienta de forma habitual en el ejercicio de su actividad profesional.</t>
  </si>
  <si>
    <t>Máster en Comercio Exterior.</t>
  </si>
  <si>
    <t>TR23-OPT-301</t>
  </si>
  <si>
    <t xml:space="preserve">Técnico/a de  Formación y Gestión del Conocimiento </t>
  </si>
  <si>
    <t>Al menos 5 años de experiencia en el área de RRHH para el sector público.</t>
  </si>
  <si>
    <t>Al menos 6 años de experiencia en el ámbito de la Gestión del Talento (Formación y Desarrollo).</t>
  </si>
  <si>
    <t>Al menos 4 años desarrollando funciones específicas, tales como elaboración, planificación e implantación del Planes de Formación, tramitación y seguimiento de formaciones, gestión y control presupuestario, así como experiencia en adquisiciones públicas de servicios de formación, consultoría y conocimiento, elaboración de cuadros de mando, informes de KPIs, etc, interlocución directa con proveedores, alumnos/as y departamentos financieros y Gestión de la bonificación por formación con FUNDAE, gestión de formaciones en materia preventiva en riesgos laborales.</t>
  </si>
  <si>
    <t>Máster en Psicología del Trabajo y de las Organizaciones y Gestión de los RRHH.</t>
  </si>
  <si>
    <t>Curso Superior en Inteligencia Emocional y Dirección de Equipos.</t>
  </si>
  <si>
    <t>Al menos 2 años de experiencia en elaboración de documentación para tramitación de acuerdos marco y su posterior gestión.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</si>
</sst>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sz val="9"/>
      <color rgb="FF1A4488"/>
      <name val="Poppins regular"/>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sz val="24"/>
      <name val="Poppins regular"/>
    </font>
    <font>
      <i/>
      <sz val="11"/>
      <color rgb="FF7F7F7F"/>
      <name val="Calibri"/>
      <family val="2"/>
      <scheme val="minor"/>
    </font>
    <font>
      <sz val="11"/>
      <name val="Calibri"/>
      <family val="2"/>
      <scheme val="minor"/>
    </font>
    <font>
      <b/>
      <sz val="11"/>
      <name val="Calibri"/>
      <family val="2"/>
      <scheme val="minor"/>
    </font>
    <font>
      <b/>
      <sz val="9"/>
      <name val="Calibri"/>
      <family val="2"/>
      <scheme val="minor"/>
    </font>
    <font>
      <sz val="10"/>
      <name val="Calibri"/>
      <family val="2"/>
      <scheme val="minor"/>
    </font>
    <font>
      <b/>
      <sz val="12"/>
      <color theme="1"/>
      <name val="Calibri"/>
      <family val="2"/>
      <scheme val="minor"/>
    </font>
    <font>
      <b/>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indexed="65"/>
        <bgColor theme="0"/>
      </patternFill>
    </fill>
    <fill>
      <patternFill patternType="solid">
        <fgColor rgb="FFFFFF00"/>
        <bgColor indexed="64"/>
      </patternFill>
    </fill>
    <fill>
      <patternFill patternType="solid">
        <fgColor rgb="FF00B0F0"/>
        <bgColor indexed="64"/>
      </patternFill>
    </fill>
  </fills>
  <borders count="4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theme="2" tint="-0.14996795556505021"/>
      </left>
      <right style="thin">
        <color theme="2" tint="-0.14996795556505021"/>
      </right>
      <top/>
      <bottom style="thin">
        <color theme="2" tint="-0.14996795556505021"/>
      </bottom>
      <diagonal/>
    </border>
    <border>
      <left style="thin">
        <color rgb="FF000000"/>
      </left>
      <right style="thin">
        <color rgb="FF000000"/>
      </right>
      <top/>
      <bottom style="thin">
        <color rgb="FF000000"/>
      </bottom>
      <diagonal/>
    </border>
    <border>
      <left style="thin">
        <color theme="0" tint="-0.14996795556505021"/>
      </left>
      <right style="thin">
        <color theme="0" tint="-0.14996795556505021"/>
      </right>
      <top/>
      <bottom style="dotted">
        <color rgb="FFFFC000"/>
      </bottom>
      <diagonal/>
    </border>
  </borders>
  <cellStyleXfs count="11">
    <xf numFmtId="0" fontId="0" fillId="0" borderId="0"/>
    <xf numFmtId="0" fontId="5" fillId="0" borderId="0"/>
    <xf numFmtId="0" fontId="7" fillId="0" borderId="0" applyNumberFormat="0" applyFill="0" applyBorder="0" applyAlignment="0" applyProtection="0"/>
    <xf numFmtId="0" fontId="6" fillId="0" borderId="0"/>
    <xf numFmtId="0" fontId="36" fillId="0" borderId="0" applyNumberFormat="0" applyFill="0" applyBorder="0" applyAlignment="0" applyProtection="0"/>
    <xf numFmtId="0" fontId="4" fillId="0" borderId="0"/>
    <xf numFmtId="0" fontId="3" fillId="0" borderId="0"/>
    <xf numFmtId="0" fontId="2" fillId="0" borderId="0"/>
    <xf numFmtId="0" fontId="2" fillId="0" borderId="0"/>
    <xf numFmtId="0" fontId="6" fillId="0" borderId="0"/>
    <xf numFmtId="0" fontId="1" fillId="0" borderId="0"/>
  </cellStyleXfs>
  <cellXfs count="166">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5"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2" borderId="0" xfId="0" applyFont="1" applyFill="1" applyAlignment="1">
      <alignment horizontal="left" vertical="center"/>
    </xf>
    <xf numFmtId="0" fontId="8" fillId="2" borderId="0" xfId="0" applyFont="1" applyFill="1" applyAlignment="1">
      <alignment wrapText="1"/>
    </xf>
    <xf numFmtId="0" fontId="22" fillId="0" borderId="0" xfId="2" applyFont="1" applyFill="1" applyBorder="1" applyAlignment="1" applyProtection="1">
      <alignment horizontal="left" vertical="top"/>
      <protection locked="0"/>
    </xf>
    <xf numFmtId="0" fontId="26" fillId="5" borderId="10" xfId="0" applyFont="1" applyFill="1" applyBorder="1" applyAlignment="1">
      <alignment horizontal="center" vertical="center" wrapText="1"/>
    </xf>
    <xf numFmtId="0" fontId="27" fillId="5" borderId="7" xfId="0" applyFont="1" applyFill="1" applyBorder="1" applyAlignment="1" applyProtection="1">
      <alignment horizontal="center" vertical="center"/>
      <protection hidden="1"/>
    </xf>
    <xf numFmtId="164" fontId="27" fillId="5" borderId="10" xfId="0" applyNumberFormat="1" applyFont="1" applyFill="1" applyBorder="1" applyAlignment="1" applyProtection="1">
      <alignment horizontal="center" vertical="center" wrapText="1"/>
      <protection hidden="1"/>
    </xf>
    <xf numFmtId="14" fontId="29" fillId="0" borderId="12" xfId="0" applyNumberFormat="1" applyFont="1" applyBorder="1" applyAlignment="1" applyProtection="1">
      <alignment horizontal="center" vertical="top" wrapText="1"/>
      <protection locked="0"/>
    </xf>
    <xf numFmtId="14" fontId="29" fillId="0" borderId="7" xfId="0" applyNumberFormat="1" applyFont="1" applyBorder="1" applyAlignment="1" applyProtection="1">
      <alignment horizontal="center" vertical="top" wrapText="1"/>
      <protection locked="0"/>
    </xf>
    <xf numFmtId="14" fontId="30" fillId="0" borderId="7" xfId="0" applyNumberFormat="1" applyFont="1" applyBorder="1" applyAlignment="1" applyProtection="1">
      <alignment horizontal="center" vertical="center" wrapText="1"/>
      <protection locked="0"/>
    </xf>
    <xf numFmtId="0" fontId="8" fillId="0" borderId="14" xfId="0" applyFont="1" applyBorder="1" applyAlignment="1" applyProtection="1">
      <alignment horizontal="left" vertical="top"/>
      <protection locked="0"/>
    </xf>
    <xf numFmtId="0" fontId="8" fillId="0" borderId="15" xfId="0" applyFont="1" applyBorder="1" applyAlignment="1" applyProtection="1">
      <alignment horizontal="left" vertical="top"/>
      <protection locked="0"/>
    </xf>
    <xf numFmtId="0" fontId="8" fillId="0" borderId="16" xfId="0" applyFont="1" applyBorder="1" applyAlignment="1" applyProtection="1">
      <alignment horizontal="left" vertical="top"/>
      <protection locked="0"/>
    </xf>
    <xf numFmtId="0" fontId="8" fillId="0" borderId="17" xfId="0" applyFont="1" applyBorder="1" applyAlignment="1">
      <alignment horizontal="left" vertical="top"/>
    </xf>
    <xf numFmtId="0" fontId="8" fillId="0" borderId="18" xfId="0" applyFont="1" applyBorder="1" applyAlignment="1">
      <alignment horizontal="left" vertical="top"/>
    </xf>
    <xf numFmtId="0" fontId="15" fillId="4" borderId="30" xfId="0" applyFont="1" applyFill="1" applyBorder="1" applyAlignment="1">
      <alignment vertical="center" wrapText="1"/>
    </xf>
    <xf numFmtId="1" fontId="14" fillId="4" borderId="31" xfId="0" applyNumberFormat="1" applyFont="1" applyFill="1" applyBorder="1" applyAlignment="1">
      <alignment horizontal="center" vertical="center" shrinkToFit="1"/>
    </xf>
    <xf numFmtId="0" fontId="26" fillId="5" borderId="26" xfId="0" applyFont="1" applyFill="1" applyBorder="1" applyAlignment="1">
      <alignment horizontal="center" vertical="center" wrapText="1"/>
    </xf>
    <xf numFmtId="0" fontId="26" fillId="5" borderId="22" xfId="0" applyFont="1" applyFill="1" applyBorder="1" applyAlignment="1">
      <alignment horizontal="center" vertical="center" wrapText="1"/>
    </xf>
    <xf numFmtId="14" fontId="29" fillId="0" borderId="21" xfId="0" applyNumberFormat="1" applyFont="1" applyBorder="1" applyAlignment="1" applyProtection="1">
      <alignment horizontal="center" vertical="top" wrapText="1"/>
      <protection locked="0"/>
    </xf>
    <xf numFmtId="164" fontId="14" fillId="5" borderId="22" xfId="0" applyNumberFormat="1" applyFont="1" applyFill="1" applyBorder="1" applyAlignment="1" applyProtection="1">
      <alignment horizontal="center" vertical="center" wrapText="1"/>
      <protection hidden="1"/>
    </xf>
    <xf numFmtId="1" fontId="14" fillId="4" borderId="33" xfId="0" applyNumberFormat="1" applyFont="1" applyFill="1" applyBorder="1" applyAlignment="1">
      <alignment horizontal="center" vertical="center" shrinkToFit="1"/>
    </xf>
    <xf numFmtId="0" fontId="8" fillId="2" borderId="17" xfId="0" applyFont="1" applyFill="1" applyBorder="1" applyAlignment="1">
      <alignment horizontal="left" vertical="center"/>
    </xf>
    <xf numFmtId="0" fontId="8" fillId="2" borderId="17" xfId="0" applyFont="1" applyFill="1" applyBorder="1"/>
    <xf numFmtId="0" fontId="8" fillId="2" borderId="17" xfId="0" applyFont="1" applyFill="1" applyBorder="1" applyAlignment="1">
      <alignment wrapText="1"/>
    </xf>
    <xf numFmtId="0" fontId="6" fillId="0" borderId="0" xfId="0" applyFont="1" applyAlignment="1">
      <alignment horizontal="left" vertical="top"/>
    </xf>
    <xf numFmtId="0" fontId="24" fillId="4" borderId="4" xfId="0" applyFont="1" applyFill="1" applyBorder="1" applyAlignment="1">
      <alignment horizontal="center" vertical="center" wrapText="1"/>
    </xf>
    <xf numFmtId="0" fontId="0" fillId="0" borderId="0" xfId="0" applyAlignment="1">
      <alignment horizontal="left" vertical="top" wrapText="1"/>
    </xf>
    <xf numFmtId="0" fontId="10" fillId="5" borderId="37" xfId="0" quotePrefix="1" applyFont="1" applyFill="1" applyBorder="1" applyAlignment="1">
      <alignment vertical="center" wrapText="1"/>
    </xf>
    <xf numFmtId="2" fontId="35" fillId="0" borderId="36" xfId="0" applyNumberFormat="1" applyFont="1" applyBorder="1" applyAlignment="1" applyProtection="1">
      <alignment horizontal="center" vertical="center" wrapText="1"/>
      <protection locked="0"/>
    </xf>
    <xf numFmtId="2" fontId="35" fillId="0" borderId="38" xfId="0" applyNumberFormat="1" applyFont="1" applyBorder="1" applyAlignment="1" applyProtection="1">
      <alignment horizontal="center" vertical="center" wrapText="1"/>
      <protection locked="0"/>
    </xf>
    <xf numFmtId="164" fontId="11" fillId="5" borderId="22" xfId="0" applyNumberFormat="1" applyFont="1" applyFill="1" applyBorder="1" applyAlignment="1" applyProtection="1">
      <alignment horizontal="center" vertical="center" wrapText="1"/>
      <protection hidden="1"/>
    </xf>
    <xf numFmtId="164" fontId="11" fillId="5" borderId="32" xfId="0" applyNumberFormat="1" applyFont="1" applyFill="1" applyBorder="1" applyAlignment="1" applyProtection="1">
      <alignment horizontal="center" vertical="center" wrapText="1"/>
      <protection hidden="1"/>
    </xf>
    <xf numFmtId="0" fontId="24" fillId="4" borderId="0" xfId="0" applyFont="1" applyFill="1" applyAlignment="1">
      <alignment horizontal="center" vertical="center" wrapText="1"/>
    </xf>
    <xf numFmtId="0" fontId="17" fillId="2" borderId="0" xfId="0" applyFont="1" applyFill="1" applyAlignment="1">
      <alignment horizontal="center" vertical="center" wrapText="1"/>
    </xf>
    <xf numFmtId="0" fontId="8" fillId="2" borderId="18" xfId="0" applyFont="1" applyFill="1" applyBorder="1" applyAlignment="1">
      <alignment horizontal="left" vertical="center"/>
    </xf>
    <xf numFmtId="0" fontId="13" fillId="3" borderId="0" xfId="0" applyFont="1" applyFill="1" applyAlignment="1" applyProtection="1">
      <alignment horizontal="center" vertical="center" wrapText="1"/>
      <protection locked="0"/>
    </xf>
    <xf numFmtId="0" fontId="32" fillId="2" borderId="0" xfId="0" applyFont="1" applyFill="1" applyAlignment="1">
      <alignment horizontal="left" vertical="center" wrapText="1"/>
    </xf>
    <xf numFmtId="0" fontId="13" fillId="7" borderId="0" xfId="0" applyFont="1" applyFill="1" applyAlignment="1">
      <alignment wrapText="1"/>
    </xf>
    <xf numFmtId="0" fontId="18" fillId="2" borderId="18" xfId="0" applyFont="1" applyFill="1" applyBorder="1" applyAlignment="1">
      <alignment vertical="center" wrapText="1"/>
    </xf>
    <xf numFmtId="0" fontId="19" fillId="2" borderId="0" xfId="0" applyFont="1" applyFill="1"/>
    <xf numFmtId="0" fontId="8" fillId="2" borderId="18"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1" fontId="13" fillId="3" borderId="0" xfId="0" applyNumberFormat="1" applyFont="1" applyFill="1" applyAlignment="1" applyProtection="1">
      <alignment vertical="center" wrapText="1"/>
      <protection locked="0"/>
    </xf>
    <xf numFmtId="0" fontId="33" fillId="2" borderId="0" xfId="0" applyFont="1" applyFill="1" applyAlignment="1">
      <alignment horizontal="center" vertical="center"/>
    </xf>
    <xf numFmtId="0" fontId="13" fillId="3" borderId="0" xfId="0" applyFont="1" applyFill="1" applyAlignment="1" applyProtection="1">
      <alignment vertical="center" wrapText="1"/>
      <protection locked="0"/>
    </xf>
    <xf numFmtId="0" fontId="20" fillId="0" borderId="0" xfId="0" applyFont="1"/>
    <xf numFmtId="0" fontId="19"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1" fillId="2" borderId="0" xfId="0" applyFont="1" applyFill="1"/>
    <xf numFmtId="0" fontId="19" fillId="2" borderId="0" xfId="0" applyFont="1" applyFill="1" applyAlignment="1">
      <alignment vertical="center"/>
    </xf>
    <xf numFmtId="0" fontId="8" fillId="2" borderId="34" xfId="0" applyFont="1" applyFill="1" applyBorder="1"/>
    <xf numFmtId="0" fontId="17" fillId="2" borderId="35" xfId="0" applyFont="1" applyFill="1" applyBorder="1" applyAlignment="1">
      <alignment horizontal="left" wrapText="1"/>
    </xf>
    <xf numFmtId="0" fontId="18" fillId="2" borderId="36" xfId="0" applyFont="1" applyFill="1" applyBorder="1" applyAlignment="1">
      <alignment vertical="center" wrapText="1"/>
    </xf>
    <xf numFmtId="0" fontId="1" fillId="0" borderId="0" xfId="10"/>
    <xf numFmtId="0" fontId="1" fillId="0" borderId="0" xfId="10" applyAlignment="1">
      <alignment vertical="top"/>
    </xf>
    <xf numFmtId="0" fontId="41" fillId="0" borderId="0" xfId="10" applyFont="1" applyAlignment="1">
      <alignment horizontal="center" vertical="center"/>
    </xf>
    <xf numFmtId="0" fontId="39" fillId="8" borderId="40" xfId="10" applyFont="1" applyFill="1" applyBorder="1" applyAlignment="1" applyProtection="1">
      <alignment horizontal="center" vertical="center" wrapText="1"/>
      <protection locked="0"/>
    </xf>
    <xf numFmtId="0" fontId="38" fillId="8" borderId="41" xfId="10" applyFont="1" applyFill="1" applyBorder="1" applyAlignment="1">
      <alignment horizontal="center" vertical="center" wrapText="1"/>
    </xf>
    <xf numFmtId="0" fontId="1" fillId="9" borderId="7" xfId="10" applyFill="1" applyBorder="1" applyAlignment="1">
      <alignment horizontal="center" vertical="center"/>
    </xf>
    <xf numFmtId="1" fontId="42" fillId="0" borderId="39" xfId="9" applyNumberFormat="1" applyFont="1" applyBorder="1" applyAlignment="1" applyProtection="1">
      <alignment horizontal="center" vertical="top" wrapText="1" shrinkToFit="1"/>
      <protection locked="0"/>
    </xf>
    <xf numFmtId="0" fontId="40" fillId="0" borderId="39" xfId="9" applyFont="1" applyBorder="1" applyAlignment="1" applyProtection="1">
      <alignment horizontal="center" vertical="top" wrapText="1"/>
      <protection locked="0"/>
    </xf>
    <xf numFmtId="0" fontId="40" fillId="0" borderId="39" xfId="9" applyFont="1" applyBorder="1" applyAlignment="1" applyProtection="1">
      <alignment horizontal="left" vertical="top" wrapText="1"/>
      <protection locked="0"/>
    </xf>
    <xf numFmtId="0" fontId="37" fillId="0" borderId="0" xfId="10" applyFont="1" applyAlignment="1">
      <alignment vertical="top"/>
    </xf>
    <xf numFmtId="0" fontId="40" fillId="0" borderId="39" xfId="9" quotePrefix="1" applyFont="1" applyBorder="1" applyAlignment="1" applyProtection="1">
      <alignment horizontal="left" vertical="top" wrapText="1"/>
      <protection locked="0"/>
    </xf>
    <xf numFmtId="0" fontId="34" fillId="3" borderId="0" xfId="0" applyFont="1" applyFill="1" applyAlignment="1" applyProtection="1">
      <alignment horizontal="center" vertical="center"/>
      <protection locked="0"/>
    </xf>
    <xf numFmtId="0" fontId="11" fillId="5" borderId="21" xfId="0" applyFont="1" applyFill="1" applyBorder="1" applyAlignment="1">
      <alignment horizontal="right" vertical="center" wrapText="1"/>
    </xf>
    <xf numFmtId="0" fontId="11" fillId="5" borderId="7" xfId="0" applyFont="1" applyFill="1" applyBorder="1" applyAlignment="1">
      <alignment horizontal="right" vertical="center" wrapText="1"/>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3" fillId="3" borderId="0" xfId="0" applyFont="1" applyFill="1" applyAlignment="1" applyProtection="1">
      <alignment horizontal="center" vertical="center" wrapText="1"/>
      <protection locked="0"/>
    </xf>
    <xf numFmtId="0" fontId="32" fillId="2" borderId="17" xfId="0" applyFont="1" applyFill="1" applyBorder="1" applyAlignment="1">
      <alignment horizontal="right" vertical="center" wrapText="1"/>
    </xf>
    <xf numFmtId="0" fontId="32" fillId="2" borderId="0" xfId="0" applyFont="1" applyFill="1" applyAlignment="1">
      <alignment horizontal="right" vertical="center" wrapText="1"/>
    </xf>
    <xf numFmtId="0" fontId="24" fillId="4" borderId="17" xfId="0" applyFont="1" applyFill="1" applyBorder="1" applyAlignment="1">
      <alignment horizontal="center" vertical="center" wrapText="1"/>
    </xf>
    <xf numFmtId="0" fontId="24" fillId="4" borderId="0" xfId="0" applyFont="1" applyFill="1" applyAlignment="1">
      <alignment horizontal="center" vertical="center" wrapText="1"/>
    </xf>
    <xf numFmtId="0" fontId="24" fillId="4" borderId="18" xfId="0" applyFont="1" applyFill="1" applyBorder="1" applyAlignment="1">
      <alignment horizontal="center" vertical="center" wrapText="1"/>
    </xf>
    <xf numFmtId="2" fontId="12" fillId="6" borderId="0" xfId="0" applyNumberFormat="1" applyFont="1" applyFill="1" applyAlignment="1">
      <alignment horizontal="center" vertical="center" wrapText="1"/>
    </xf>
    <xf numFmtId="2" fontId="12" fillId="6" borderId="18" xfId="0" applyNumberFormat="1" applyFont="1" applyFill="1" applyBorder="1" applyAlignment="1">
      <alignment horizontal="center" vertical="center" wrapText="1"/>
    </xf>
    <xf numFmtId="0" fontId="10" fillId="5" borderId="26" xfId="0" applyFont="1" applyFill="1" applyBorder="1" applyAlignment="1" applyProtection="1">
      <alignment horizontal="left" vertical="center" wrapText="1"/>
      <protection hidden="1"/>
    </xf>
    <xf numFmtId="0" fontId="10" fillId="5" borderId="11" xfId="0" applyFont="1" applyFill="1" applyBorder="1" applyAlignment="1" applyProtection="1">
      <alignment horizontal="left" vertical="center" wrapText="1"/>
      <protection hidden="1"/>
    </xf>
    <xf numFmtId="0" fontId="10" fillId="5" borderId="12" xfId="0" applyFont="1" applyFill="1" applyBorder="1" applyAlignment="1" applyProtection="1">
      <alignment horizontal="left" vertical="center" wrapText="1"/>
      <protection hidden="1"/>
    </xf>
    <xf numFmtId="0" fontId="10" fillId="5" borderId="21" xfId="0" applyFont="1" applyFill="1" applyBorder="1" applyAlignment="1">
      <alignment horizontal="center" vertical="top" wrapText="1"/>
    </xf>
    <xf numFmtId="0" fontId="10" fillId="5" borderId="7" xfId="0" applyFont="1" applyFill="1" applyBorder="1" applyAlignment="1">
      <alignment horizontal="center" vertical="top" wrapText="1"/>
    </xf>
    <xf numFmtId="0" fontId="10" fillId="5" borderId="10" xfId="0" applyFont="1" applyFill="1" applyBorder="1" applyAlignment="1">
      <alignment horizontal="center" vertical="top" wrapText="1"/>
    </xf>
    <xf numFmtId="0" fontId="10" fillId="5" borderId="11" xfId="0" applyFont="1" applyFill="1" applyBorder="1" applyAlignment="1">
      <alignment horizontal="center" vertical="top" wrapText="1"/>
    </xf>
    <xf numFmtId="0" fontId="10" fillId="5" borderId="12" xfId="0" applyFont="1" applyFill="1" applyBorder="1" applyAlignment="1">
      <alignment horizontal="center" vertical="top" wrapText="1"/>
    </xf>
    <xf numFmtId="0" fontId="10" fillId="5" borderId="22" xfId="0" applyFont="1" applyFill="1" applyBorder="1" applyAlignment="1">
      <alignment horizontal="center" vertical="top" wrapText="1"/>
    </xf>
    <xf numFmtId="0" fontId="30" fillId="0" borderId="26"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1" fontId="30" fillId="0" borderId="27" xfId="0" applyNumberFormat="1" applyFont="1" applyBorder="1" applyAlignment="1" applyProtection="1">
      <alignment horizontal="center" vertical="center" shrinkToFit="1"/>
      <protection locked="0"/>
    </xf>
    <xf numFmtId="0" fontId="10" fillId="5" borderId="37" xfId="0" quotePrefix="1" applyFont="1" applyFill="1" applyBorder="1" applyAlignment="1" applyProtection="1">
      <alignment horizontal="left" vertical="center" wrapText="1"/>
      <protection hidden="1"/>
    </xf>
    <xf numFmtId="0" fontId="10" fillId="5" borderId="37" xfId="0" applyFont="1" applyFill="1" applyBorder="1" applyAlignment="1" applyProtection="1">
      <alignment horizontal="left" vertical="center" wrapText="1"/>
      <protection hidden="1"/>
    </xf>
    <xf numFmtId="0" fontId="10" fillId="5" borderId="37" xfId="0" quotePrefix="1" applyFont="1" applyFill="1" applyBorder="1" applyAlignment="1" applyProtection="1">
      <alignment horizontal="left" vertical="center"/>
      <protection hidden="1"/>
    </xf>
    <xf numFmtId="0" fontId="10" fillId="5" borderId="37" xfId="0" applyFont="1" applyFill="1" applyBorder="1" applyAlignment="1" applyProtection="1">
      <alignment horizontal="left" vertical="center"/>
      <protection hidden="1"/>
    </xf>
    <xf numFmtId="49" fontId="37" fillId="2" borderId="10" xfId="4" applyNumberFormat="1" applyFont="1" applyFill="1" applyBorder="1" applyAlignment="1" applyProtection="1">
      <alignment horizontal="center" vertical="top" wrapText="1"/>
      <protection locked="0"/>
    </xf>
    <xf numFmtId="49" fontId="37" fillId="2" borderId="12" xfId="4" applyNumberFormat="1" applyFont="1" applyFill="1" applyBorder="1" applyAlignment="1" applyProtection="1">
      <alignment horizontal="center" vertical="top" wrapText="1"/>
      <protection locked="0"/>
    </xf>
    <xf numFmtId="49" fontId="37" fillId="2" borderId="7" xfId="4" applyNumberFormat="1" applyFont="1" applyFill="1" applyBorder="1" applyAlignment="1" applyProtection="1">
      <alignment horizontal="center" vertical="top" wrapText="1"/>
      <protection locked="0"/>
    </xf>
    <xf numFmtId="0" fontId="14" fillId="4" borderId="17" xfId="0" applyFont="1" applyFill="1" applyBorder="1" applyAlignment="1">
      <alignment horizontal="left" vertical="center" wrapText="1"/>
    </xf>
    <xf numFmtId="0" fontId="14" fillId="4" borderId="0" xfId="0" applyFont="1" applyFill="1" applyAlignment="1">
      <alignment horizontal="left" vertical="center" wrapText="1"/>
    </xf>
    <xf numFmtId="0" fontId="14" fillId="4" borderId="5" xfId="0" applyFont="1" applyFill="1" applyBorder="1" applyAlignment="1">
      <alignment horizontal="left" vertical="center" wrapText="1"/>
    </xf>
    <xf numFmtId="0" fontId="14" fillId="4" borderId="6" xfId="0" applyFont="1" applyFill="1" applyBorder="1" applyAlignment="1">
      <alignment horizontal="left" vertical="center" wrapText="1"/>
    </xf>
    <xf numFmtId="0" fontId="26" fillId="5" borderId="10" xfId="0" applyFont="1" applyFill="1" applyBorder="1" applyAlignment="1">
      <alignment horizontal="center" vertical="center" wrapText="1"/>
    </xf>
    <xf numFmtId="0" fontId="26" fillId="5" borderId="12" xfId="0" applyFont="1" applyFill="1" applyBorder="1" applyAlignment="1">
      <alignment horizontal="center" vertical="center" wrapText="1"/>
    </xf>
    <xf numFmtId="0" fontId="26" fillId="5" borderId="11" xfId="0" applyFont="1" applyFill="1" applyBorder="1" applyAlignment="1">
      <alignment horizontal="center" vertical="center" wrapText="1"/>
    </xf>
    <xf numFmtId="0" fontId="11" fillId="5" borderId="28" xfId="0" applyFont="1" applyFill="1" applyBorder="1" applyAlignment="1">
      <alignment horizontal="right" vertical="center" wrapText="1"/>
    </xf>
    <xf numFmtId="0" fontId="11" fillId="5" borderId="9" xfId="0" applyFont="1" applyFill="1" applyBorder="1" applyAlignment="1">
      <alignment horizontal="right" vertical="center" wrapText="1"/>
    </xf>
    <xf numFmtId="0" fontId="11" fillId="5" borderId="13" xfId="0" applyFont="1" applyFill="1" applyBorder="1" applyAlignment="1">
      <alignment horizontal="right" vertical="center" wrapText="1"/>
    </xf>
    <xf numFmtId="0" fontId="13" fillId="5" borderId="7" xfId="0" applyFont="1" applyFill="1" applyBorder="1" applyAlignment="1" applyProtection="1">
      <alignment horizontal="center" vertical="center"/>
      <protection hidden="1"/>
    </xf>
    <xf numFmtId="0" fontId="13" fillId="5" borderId="22" xfId="0" applyFont="1" applyFill="1" applyBorder="1" applyAlignment="1" applyProtection="1">
      <alignment horizontal="center" vertical="center"/>
      <protection hidden="1"/>
    </xf>
    <xf numFmtId="0" fontId="10" fillId="5" borderId="21" xfId="0" applyFont="1" applyFill="1" applyBorder="1" applyAlignment="1">
      <alignment horizontal="center" vertical="center" wrapText="1"/>
    </xf>
    <xf numFmtId="0" fontId="10" fillId="5" borderId="7" xfId="0" applyFont="1" applyFill="1" applyBorder="1" applyAlignment="1">
      <alignment horizontal="center" vertical="center" wrapText="1"/>
    </xf>
    <xf numFmtId="1" fontId="13" fillId="5" borderId="21" xfId="0" applyNumberFormat="1" applyFont="1" applyFill="1" applyBorder="1" applyAlignment="1">
      <alignment horizontal="center" vertical="center" shrinkToFit="1"/>
    </xf>
    <xf numFmtId="1" fontId="13" fillId="5" borderId="7" xfId="0" applyNumberFormat="1" applyFont="1" applyFill="1" applyBorder="1" applyAlignment="1">
      <alignment horizontal="center" vertical="center" shrinkToFit="1"/>
    </xf>
    <xf numFmtId="1" fontId="25" fillId="5" borderId="17" xfId="0" applyNumberFormat="1" applyFont="1" applyFill="1" applyBorder="1" applyAlignment="1">
      <alignment horizontal="left" vertical="center" shrinkToFit="1"/>
    </xf>
    <xf numFmtId="1" fontId="25" fillId="5" borderId="0" xfId="0" applyNumberFormat="1" applyFont="1" applyFill="1" applyAlignment="1">
      <alignment horizontal="left" vertical="center" shrinkToFit="1"/>
    </xf>
    <xf numFmtId="1" fontId="25" fillId="5" borderId="18" xfId="0" applyNumberFormat="1" applyFont="1" applyFill="1" applyBorder="1" applyAlignment="1">
      <alignment horizontal="left" vertical="center" shrinkToFit="1"/>
    </xf>
    <xf numFmtId="0" fontId="23" fillId="4" borderId="19" xfId="0" applyFont="1" applyFill="1" applyBorder="1" applyAlignment="1">
      <alignment horizontal="left" vertical="center" wrapText="1" indent="1"/>
    </xf>
    <xf numFmtId="0" fontId="23" fillId="4" borderId="2" xfId="0" applyFont="1" applyFill="1" applyBorder="1" applyAlignment="1">
      <alignment horizontal="left" vertical="center" wrapText="1" indent="1"/>
    </xf>
    <xf numFmtId="1" fontId="25" fillId="5" borderId="29" xfId="0" applyNumberFormat="1" applyFont="1" applyFill="1" applyBorder="1" applyAlignment="1">
      <alignment horizontal="left" vertical="center" wrapText="1" shrinkToFit="1"/>
    </xf>
    <xf numFmtId="1" fontId="25" fillId="5" borderId="5" xfId="0" applyNumberFormat="1" applyFont="1" applyFill="1" applyBorder="1" applyAlignment="1">
      <alignment horizontal="left" vertical="center" shrinkToFit="1"/>
    </xf>
    <xf numFmtId="1" fontId="25" fillId="5" borderId="30" xfId="0" applyNumberFormat="1" applyFont="1" applyFill="1" applyBorder="1" applyAlignment="1">
      <alignment horizontal="left" vertical="center" shrinkToFit="1"/>
    </xf>
    <xf numFmtId="0" fontId="15" fillId="4" borderId="29"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0" fillId="5"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3"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0" fontId="10" fillId="5" borderId="22" xfId="0" applyFont="1" applyFill="1" applyBorder="1" applyAlignment="1">
      <alignment horizontal="center" vertical="center" wrapText="1"/>
    </xf>
    <xf numFmtId="0" fontId="9" fillId="4" borderId="1" xfId="0" applyFont="1" applyFill="1" applyBorder="1" applyAlignment="1">
      <alignment horizontal="left" vertical="center" wrapText="1" indent="1"/>
    </xf>
    <xf numFmtId="0" fontId="9" fillId="4" borderId="20" xfId="0" applyFont="1" applyFill="1" applyBorder="1" applyAlignment="1">
      <alignment horizontal="left" vertical="center" wrapText="1" indent="1"/>
    </xf>
    <xf numFmtId="0" fontId="23" fillId="4" borderId="24"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20" xfId="0" applyFont="1" applyFill="1" applyBorder="1" applyAlignment="1">
      <alignment horizontal="center" vertical="center" wrapText="1"/>
    </xf>
    <xf numFmtId="0" fontId="10" fillId="5" borderId="34" xfId="0" applyFont="1" applyFill="1" applyBorder="1" applyAlignment="1" applyProtection="1">
      <alignment horizontal="center" vertical="center" wrapText="1"/>
      <protection hidden="1"/>
    </xf>
    <xf numFmtId="0" fontId="10" fillId="5" borderId="35" xfId="0" applyFont="1" applyFill="1" applyBorder="1" applyAlignment="1" applyProtection="1">
      <alignment horizontal="center" vertical="center" wrapText="1"/>
      <protection hidden="1"/>
    </xf>
    <xf numFmtId="0" fontId="10" fillId="5" borderId="36" xfId="0" applyFont="1" applyFill="1" applyBorder="1" applyAlignment="1" applyProtection="1">
      <alignment horizontal="center" vertical="center" wrapText="1"/>
      <protection hidden="1"/>
    </xf>
    <xf numFmtId="1" fontId="30" fillId="0" borderId="21"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30" fillId="0" borderId="23" xfId="0" applyNumberFormat="1" applyFont="1" applyBorder="1" applyAlignment="1" applyProtection="1">
      <alignment horizontal="center" vertical="center" wrapText="1"/>
      <protection locked="0"/>
    </xf>
    <xf numFmtId="0" fontId="13" fillId="5" borderId="7" xfId="0" applyFont="1" applyFill="1" applyBorder="1" applyAlignment="1" applyProtection="1">
      <alignment horizontal="center" vertical="center" wrapText="1"/>
      <protection hidden="1"/>
    </xf>
    <xf numFmtId="0" fontId="24" fillId="4" borderId="24" xfId="0" applyFont="1" applyFill="1" applyBorder="1" applyAlignment="1">
      <alignment horizontal="center" vertical="center" wrapText="1"/>
    </xf>
    <xf numFmtId="0" fontId="24" fillId="4" borderId="4" xfId="0" applyFont="1" applyFill="1" applyBorder="1" applyAlignment="1">
      <alignment horizontal="center" vertical="center" wrapText="1"/>
    </xf>
    <xf numFmtId="0" fontId="14" fillId="4" borderId="19" xfId="0" applyFont="1" applyFill="1" applyBorder="1" applyAlignment="1">
      <alignment horizontal="left" vertical="center" wrapText="1"/>
    </xf>
    <xf numFmtId="0" fontId="14" fillId="4" borderId="2" xfId="0" applyFont="1" applyFill="1" applyBorder="1" applyAlignment="1">
      <alignment horizontal="left" vertical="center" wrapText="1"/>
    </xf>
    <xf numFmtId="0" fontId="14" fillId="4" borderId="4" xfId="0" applyFont="1" applyFill="1" applyBorder="1" applyAlignment="1">
      <alignment horizontal="left" vertical="center" wrapText="1"/>
    </xf>
    <xf numFmtId="0" fontId="14" fillId="4" borderId="3" xfId="0" applyFont="1" applyFill="1" applyBorder="1" applyAlignment="1">
      <alignment horizontal="left" vertical="center" wrapText="1"/>
    </xf>
    <xf numFmtId="0" fontId="23" fillId="4" borderId="25" xfId="0" applyFont="1" applyFill="1" applyBorder="1" applyAlignment="1">
      <alignment horizontal="center" vertical="center" wrapText="1"/>
    </xf>
    <xf numFmtId="49" fontId="28" fillId="0" borderId="24"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5" xfId="0" applyNumberFormat="1" applyFont="1" applyBorder="1" applyAlignment="1">
      <alignment horizontal="left" vertical="center" wrapText="1"/>
    </xf>
  </cellXfs>
  <cellStyles count="11">
    <cellStyle name="Hipervínculo" xfId="2" builtinId="8"/>
    <cellStyle name="Normal" xfId="0" builtinId="0"/>
    <cellStyle name="Normal 2" xfId="1" xr:uid="{4E127A21-6021-41E6-AD6A-605553633594}"/>
    <cellStyle name="Normal 2 2" xfId="9" xr:uid="{E839A8B7-DDFA-4C69-9BF3-C2D8B86C4A27}"/>
    <cellStyle name="Normal 3" xfId="3" xr:uid="{3552E010-A90A-4773-A83D-27C8514F5400}"/>
    <cellStyle name="Normal 4" xfId="5" xr:uid="{FE431695-FE5E-4231-A144-56273F5D8EDE}"/>
    <cellStyle name="Normal 4 2" xfId="7" xr:uid="{9E1B0AD4-9E52-492B-86D4-4E3BA5868BAB}"/>
    <cellStyle name="Normal 5" xfId="6" xr:uid="{2238624C-A476-4DBD-9855-0C98586BE35B}"/>
    <cellStyle name="Normal 5 2" xfId="8" xr:uid="{EAF99745-832B-4A7C-8BA0-B10D0D3E2956}"/>
    <cellStyle name="Normal 6" xfId="10" xr:uid="{706B875E-EE10-493E-894E-3EAEB41B47F2}"/>
    <cellStyle name="Texto explicativo" xfId="4" builtinId="53"/>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11</xdr:col>
      <xdr:colOff>1161329</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ocuments/seleccion/Junio%202020/18-06-20/informe%20staffing/sin%20formulas/Informe%20procesos%20activos%20Ingenieria%20VF%2022-0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57.5\Datos\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2.215\Datos\Seleccion\PROCESOS%20EN%20CURSO\CLIENTES\GRUPO%20TRAGSA\TASA%20DE%20ESTABILIZACI&#211;N\ACREDITACI&#211;N\Fase%20acreditaci&#243;n%20ADMISI&#211;N\Excel%20acreditaci&#243;n%20tragsa%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 val="Hoja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L116"/>
  <sheetViews>
    <sheetView showZeros="0" tabSelected="1" zoomScale="90" zoomScaleNormal="90" zoomScaleSheetLayoutView="100" workbookViewId="0">
      <selection activeCell="A7" sqref="A7:C7"/>
    </sheetView>
  </sheetViews>
  <sheetFormatPr baseColWidth="10" defaultColWidth="9.33203125" defaultRowHeight="19.8" x14ac:dyDescent="0.25"/>
  <cols>
    <col min="1" max="2" width="15" style="1" customWidth="1"/>
    <col min="3" max="3" width="14.44140625" style="1" bestFit="1" customWidth="1"/>
    <col min="4" max="5" width="14.6640625" style="1" customWidth="1"/>
    <col min="6" max="6" width="14.44140625" style="1" customWidth="1"/>
    <col min="7" max="7" width="18.77734375" style="1" customWidth="1"/>
    <col min="8" max="8" width="29" style="1" customWidth="1"/>
    <col min="9" max="9" width="19.44140625" style="1" customWidth="1"/>
    <col min="10" max="10" width="20.77734375" style="1" customWidth="1"/>
    <col min="11" max="11" width="16.6640625" style="1" customWidth="1"/>
    <col min="12" max="12" width="18.109375" style="1" customWidth="1"/>
    <col min="13" max="16384" width="9.33203125" style="1"/>
  </cols>
  <sheetData>
    <row r="1" spans="1:12" ht="1.5" customHeight="1" x14ac:dyDescent="0.25">
      <c r="A1" s="16"/>
      <c r="B1" s="17"/>
      <c r="C1" s="17"/>
      <c r="D1" s="17"/>
      <c r="E1" s="17"/>
      <c r="F1" s="17"/>
      <c r="G1" s="17"/>
      <c r="H1" s="17"/>
      <c r="I1" s="17"/>
      <c r="J1" s="17"/>
      <c r="K1" s="17"/>
      <c r="L1" s="18"/>
    </row>
    <row r="2" spans="1:12" s="2" customFormat="1" ht="7.5" customHeight="1" x14ac:dyDescent="0.25">
      <c r="A2" s="19"/>
      <c r="L2" s="20"/>
    </row>
    <row r="3" spans="1:12" s="2" customFormat="1" ht="35.4" customHeight="1" x14ac:dyDescent="0.25">
      <c r="A3" s="128" t="s">
        <v>24</v>
      </c>
      <c r="B3" s="129"/>
      <c r="C3" s="129"/>
      <c r="D3" s="129"/>
      <c r="E3" s="129"/>
      <c r="F3" s="129"/>
      <c r="G3" s="129"/>
      <c r="H3" s="129"/>
      <c r="I3" s="129"/>
      <c r="J3" s="129"/>
      <c r="K3" s="143"/>
      <c r="L3" s="144"/>
    </row>
    <row r="4" spans="1:12" s="2" customFormat="1" ht="7.5" customHeight="1" x14ac:dyDescent="0.25">
      <c r="A4" s="19"/>
      <c r="L4" s="20"/>
    </row>
    <row r="5" spans="1:12" s="2" customFormat="1" ht="25.05" customHeight="1" x14ac:dyDescent="0.25">
      <c r="A5" s="145" t="s">
        <v>6</v>
      </c>
      <c r="B5" s="146"/>
      <c r="C5" s="146"/>
      <c r="D5" s="146"/>
      <c r="E5" s="146"/>
      <c r="F5" s="146"/>
      <c r="G5" s="146"/>
      <c r="H5" s="146"/>
      <c r="I5" s="146"/>
      <c r="J5" s="146"/>
      <c r="K5" s="147"/>
      <c r="L5" s="148"/>
    </row>
    <row r="6" spans="1:12" s="2" customFormat="1" ht="43.5" customHeight="1" x14ac:dyDescent="0.25">
      <c r="A6" s="121" t="s">
        <v>7</v>
      </c>
      <c r="B6" s="122"/>
      <c r="C6" s="122"/>
      <c r="D6" s="122" t="s">
        <v>23</v>
      </c>
      <c r="E6" s="122"/>
      <c r="F6" s="3" t="s">
        <v>11</v>
      </c>
      <c r="G6" s="135" t="s">
        <v>8</v>
      </c>
      <c r="H6" s="136"/>
      <c r="I6" s="137"/>
      <c r="J6" s="3" t="s">
        <v>9</v>
      </c>
      <c r="K6" s="122" t="s">
        <v>10</v>
      </c>
      <c r="L6" s="142"/>
    </row>
    <row r="7" spans="1:12" ht="40.049999999999997" customHeight="1" x14ac:dyDescent="0.25">
      <c r="A7" s="152"/>
      <c r="B7" s="141"/>
      <c r="C7" s="141"/>
      <c r="D7" s="141"/>
      <c r="E7" s="141"/>
      <c r="F7" s="15"/>
      <c r="G7" s="138"/>
      <c r="H7" s="139"/>
      <c r="I7" s="140"/>
      <c r="J7" s="15"/>
      <c r="K7" s="153"/>
      <c r="L7" s="154"/>
    </row>
    <row r="8" spans="1:12" s="2" customFormat="1" ht="25.05" customHeight="1" x14ac:dyDescent="0.25">
      <c r="A8" s="145" t="s">
        <v>0</v>
      </c>
      <c r="B8" s="146"/>
      <c r="C8" s="146"/>
      <c r="D8" s="146"/>
      <c r="E8" s="146"/>
      <c r="F8" s="146"/>
      <c r="G8" s="146"/>
      <c r="H8" s="146"/>
      <c r="I8" s="146"/>
      <c r="J8" s="146"/>
      <c r="K8" s="147"/>
      <c r="L8" s="148"/>
    </row>
    <row r="9" spans="1:12" s="2" customFormat="1" ht="43.5" customHeight="1" x14ac:dyDescent="0.25">
      <c r="A9" s="121" t="s">
        <v>5</v>
      </c>
      <c r="B9" s="122"/>
      <c r="C9" s="122"/>
      <c r="D9" s="122" t="s">
        <v>2</v>
      </c>
      <c r="E9" s="122"/>
      <c r="F9" s="122"/>
      <c r="G9" s="122" t="s">
        <v>3</v>
      </c>
      <c r="H9" s="122"/>
      <c r="I9" s="122"/>
      <c r="J9" s="122"/>
      <c r="K9" s="122" t="s">
        <v>4</v>
      </c>
      <c r="L9" s="142"/>
    </row>
    <row r="10" spans="1:12" s="2" customFormat="1" ht="57" customHeight="1" x14ac:dyDescent="0.25">
      <c r="A10" s="123" t="s">
        <v>91</v>
      </c>
      <c r="B10" s="124"/>
      <c r="C10" s="124"/>
      <c r="D10" s="119" t="str">
        <f>VLOOKUP(A10,datos,2,0)</f>
        <v>Técnico/a 1</v>
      </c>
      <c r="E10" s="119"/>
      <c r="F10" s="119"/>
      <c r="G10" s="155" t="str">
        <f>VLOOKUP(A10,datos,3,0)</f>
        <v>Técnico/a de consultoría jurídica</v>
      </c>
      <c r="H10" s="155"/>
      <c r="I10" s="155"/>
      <c r="J10" s="155"/>
      <c r="K10" s="119" t="str">
        <f>VLOOKUP(A10,datos,4,0)</f>
        <v>Madrid</v>
      </c>
      <c r="L10" s="120"/>
    </row>
    <row r="11" spans="1:12" s="2" customFormat="1" ht="31.8" customHeight="1" x14ac:dyDescent="0.25">
      <c r="A11" s="125" t="s">
        <v>27</v>
      </c>
      <c r="B11" s="126"/>
      <c r="C11" s="126"/>
      <c r="D11" s="126"/>
      <c r="E11" s="126"/>
      <c r="F11" s="126"/>
      <c r="G11" s="126"/>
      <c r="H11" s="126"/>
      <c r="I11" s="126"/>
      <c r="J11" s="126"/>
      <c r="K11" s="126"/>
      <c r="L11" s="127"/>
    </row>
    <row r="12" spans="1:12" s="2" customFormat="1" ht="25.05" customHeight="1" x14ac:dyDescent="0.25">
      <c r="A12" s="145" t="s">
        <v>43</v>
      </c>
      <c r="B12" s="146"/>
      <c r="C12" s="146"/>
      <c r="D12" s="146"/>
      <c r="E12" s="146"/>
      <c r="F12" s="146"/>
      <c r="G12" s="146"/>
      <c r="H12" s="146"/>
      <c r="I12" s="146"/>
      <c r="J12" s="146"/>
      <c r="K12" s="147"/>
      <c r="L12" s="148"/>
    </row>
    <row r="13" spans="1:12" s="2" customFormat="1" ht="33.6" customHeight="1" x14ac:dyDescent="0.25">
      <c r="A13" s="130" t="s">
        <v>82</v>
      </c>
      <c r="B13" s="131"/>
      <c r="C13" s="131"/>
      <c r="D13" s="131"/>
      <c r="E13" s="131"/>
      <c r="F13" s="131"/>
      <c r="G13" s="131"/>
      <c r="H13" s="131"/>
      <c r="I13" s="131"/>
      <c r="J13" s="131"/>
      <c r="K13" s="131"/>
      <c r="L13" s="132"/>
    </row>
    <row r="14" spans="1:12" s="2" customFormat="1" ht="25.05" customHeight="1" x14ac:dyDescent="0.25">
      <c r="A14" s="145" t="s">
        <v>1</v>
      </c>
      <c r="B14" s="146"/>
      <c r="C14" s="146"/>
      <c r="D14" s="146"/>
      <c r="E14" s="146"/>
      <c r="F14" s="146"/>
      <c r="G14" s="146"/>
      <c r="H14" s="146"/>
      <c r="I14" s="146"/>
      <c r="J14" s="146"/>
      <c r="K14" s="146"/>
      <c r="L14" s="162"/>
    </row>
    <row r="15" spans="1:12" s="2" customFormat="1" ht="19.2" customHeight="1" x14ac:dyDescent="0.25">
      <c r="A15" s="82" t="s">
        <v>44</v>
      </c>
      <c r="B15" s="83"/>
      <c r="C15" s="83"/>
      <c r="D15" s="83"/>
      <c r="E15" s="83"/>
      <c r="F15" s="83"/>
      <c r="G15" s="83"/>
      <c r="H15" s="83"/>
      <c r="I15" s="83"/>
      <c r="J15" s="83"/>
      <c r="K15" s="83"/>
      <c r="L15" s="84"/>
    </row>
    <row r="16" spans="1:12" s="2" customFormat="1" ht="19.2" customHeight="1" x14ac:dyDescent="0.25">
      <c r="A16" s="90" t="s">
        <v>45</v>
      </c>
      <c r="B16" s="91"/>
      <c r="C16" s="92" t="s">
        <v>46</v>
      </c>
      <c r="D16" s="93"/>
      <c r="E16" s="93"/>
      <c r="F16" s="93"/>
      <c r="G16" s="93"/>
      <c r="H16" s="93"/>
      <c r="I16" s="94"/>
      <c r="J16" s="91" t="s">
        <v>47</v>
      </c>
      <c r="K16" s="91"/>
      <c r="L16" s="95"/>
    </row>
    <row r="17" spans="1:12" s="2" customFormat="1" ht="46.8" customHeight="1" x14ac:dyDescent="0.25">
      <c r="A17" s="96"/>
      <c r="B17" s="97"/>
      <c r="C17" s="98"/>
      <c r="D17" s="99"/>
      <c r="E17" s="99"/>
      <c r="F17" s="99"/>
      <c r="G17" s="99"/>
      <c r="H17" s="99"/>
      <c r="I17" s="100"/>
      <c r="J17" s="98"/>
      <c r="K17" s="99"/>
      <c r="L17" s="101"/>
    </row>
    <row r="18" spans="1:12" s="2" customFormat="1" ht="19.2" customHeight="1" thickBot="1" x14ac:dyDescent="0.3">
      <c r="A18" s="156" t="s">
        <v>28</v>
      </c>
      <c r="B18" s="157"/>
      <c r="C18" s="157"/>
      <c r="D18" s="157"/>
      <c r="E18" s="157"/>
      <c r="F18" s="157"/>
      <c r="G18" s="157"/>
      <c r="H18" s="157"/>
      <c r="I18" s="32"/>
      <c r="J18" s="85" t="s">
        <v>32</v>
      </c>
      <c r="K18" s="85"/>
      <c r="L18" s="86"/>
    </row>
    <row r="19" spans="1:12" s="2" customFormat="1" ht="60" customHeight="1" thickBot="1" x14ac:dyDescent="0.3">
      <c r="A19" s="34" t="s">
        <v>34</v>
      </c>
      <c r="B19" s="102" t="str">
        <f>VLOOKUP(A10,datos,6,0)</f>
        <v>Al menos 10 años de experiencia profesional global desde el año de Titulación referida en el apartado 2.1.</v>
      </c>
      <c r="C19" s="103"/>
      <c r="D19" s="103"/>
      <c r="E19" s="103"/>
      <c r="F19" s="103"/>
      <c r="G19" s="103"/>
      <c r="H19" s="103"/>
      <c r="I19" s="36"/>
      <c r="J19" s="85"/>
      <c r="K19" s="85"/>
      <c r="L19" s="86"/>
    </row>
    <row r="20" spans="1:12" s="2" customFormat="1" ht="60" customHeight="1" thickBot="1" x14ac:dyDescent="0.3">
      <c r="A20" s="34" t="s">
        <v>35</v>
      </c>
      <c r="B20" s="104" t="str">
        <f>VLOOKUP(A10,datos,7,0)</f>
        <v>Al menos 4 años de experiencia global en el sector de la Ingeniería/Consultoría del Transporte.</v>
      </c>
      <c r="C20" s="105"/>
      <c r="D20" s="105"/>
      <c r="E20" s="105"/>
      <c r="F20" s="105"/>
      <c r="G20" s="105"/>
      <c r="H20" s="105"/>
      <c r="I20" s="36"/>
      <c r="J20" s="85"/>
      <c r="K20" s="85"/>
      <c r="L20" s="86"/>
    </row>
    <row r="21" spans="1:12" s="2" customFormat="1" ht="60" customHeight="1" thickBot="1" x14ac:dyDescent="0.3">
      <c r="A21" s="34" t="s">
        <v>36</v>
      </c>
      <c r="B21" s="102" t="str">
        <f>VLOOKUP(A10,datos,8,0)</f>
        <v>Al menos 2 años de experiencia en Derecho Administrativo y en el Sector Público.</v>
      </c>
      <c r="C21" s="102"/>
      <c r="D21" s="102"/>
      <c r="E21" s="102"/>
      <c r="F21" s="102"/>
      <c r="G21" s="102"/>
      <c r="H21" s="102"/>
      <c r="I21" s="36"/>
      <c r="J21" s="85"/>
      <c r="K21" s="85"/>
      <c r="L21" s="86"/>
    </row>
    <row r="22" spans="1:12" s="2" customFormat="1" ht="60" customHeight="1" thickBot="1" x14ac:dyDescent="0.3">
      <c r="A22" s="34" t="s">
        <v>37</v>
      </c>
      <c r="B22" s="102" t="str">
        <f>VLOOKUP(A10,datos,9,0)</f>
        <v>Al menos 2 años de experiencia en las funciones descritas en el apartado 1.14, dentro del sector de las infraestructuras y servicios de transporte.</v>
      </c>
      <c r="C22" s="102"/>
      <c r="D22" s="102"/>
      <c r="E22" s="102"/>
      <c r="F22" s="102"/>
      <c r="G22" s="102"/>
      <c r="H22" s="102"/>
      <c r="I22" s="36"/>
      <c r="J22" s="85"/>
      <c r="K22" s="85"/>
      <c r="L22" s="86"/>
    </row>
    <row r="23" spans="1:12" s="2" customFormat="1" ht="19.2" customHeight="1" thickBot="1" x14ac:dyDescent="0.3">
      <c r="A23" s="82" t="s">
        <v>29</v>
      </c>
      <c r="B23" s="83"/>
      <c r="C23" s="83"/>
      <c r="D23" s="83"/>
      <c r="E23" s="83"/>
      <c r="F23" s="83"/>
      <c r="G23" s="83"/>
      <c r="H23" s="83"/>
      <c r="I23" s="39"/>
      <c r="J23" s="85"/>
      <c r="K23" s="85"/>
      <c r="L23" s="86"/>
    </row>
    <row r="24" spans="1:12" s="2" customFormat="1" ht="49.8" customHeight="1" thickBot="1" x14ac:dyDescent="0.3">
      <c r="A24" s="87">
        <f>VLOOKUP(A10,datos,10,0)</f>
        <v>0</v>
      </c>
      <c r="B24" s="88"/>
      <c r="C24" s="88"/>
      <c r="D24" s="88"/>
      <c r="E24" s="88"/>
      <c r="F24" s="88"/>
      <c r="G24" s="88"/>
      <c r="H24" s="89"/>
      <c r="I24" s="36"/>
      <c r="J24" s="85"/>
      <c r="K24" s="85"/>
      <c r="L24" s="86"/>
    </row>
    <row r="25" spans="1:12" s="2" customFormat="1" ht="49.8" customHeight="1" thickBot="1" x14ac:dyDescent="0.3">
      <c r="A25" s="87">
        <f>VLOOKUP(A10,datos,11,0)</f>
        <v>0</v>
      </c>
      <c r="B25" s="88"/>
      <c r="C25" s="88"/>
      <c r="D25" s="88"/>
      <c r="E25" s="88"/>
      <c r="F25" s="88"/>
      <c r="G25" s="88"/>
      <c r="H25" s="89"/>
      <c r="I25" s="36"/>
      <c r="J25" s="85"/>
      <c r="K25" s="85"/>
      <c r="L25" s="86"/>
    </row>
    <row r="26" spans="1:12" s="2" customFormat="1" ht="49.8" customHeight="1" thickBot="1" x14ac:dyDescent="0.3">
      <c r="A26" s="87">
        <f>VLOOKUP(A10,datos,12,0)</f>
        <v>0</v>
      </c>
      <c r="B26" s="88"/>
      <c r="C26" s="88"/>
      <c r="D26" s="88"/>
      <c r="E26" s="88"/>
      <c r="F26" s="88"/>
      <c r="G26" s="88"/>
      <c r="H26" s="89"/>
      <c r="I26" s="36"/>
      <c r="J26" s="85"/>
      <c r="K26" s="85"/>
      <c r="L26" s="86"/>
    </row>
    <row r="27" spans="1:12" s="2" customFormat="1" ht="49.8" customHeight="1" thickBot="1" x14ac:dyDescent="0.3">
      <c r="A27" s="87">
        <f>VLOOKUP(A10,datos,13,0)</f>
        <v>0</v>
      </c>
      <c r="B27" s="88"/>
      <c r="C27" s="88"/>
      <c r="D27" s="88"/>
      <c r="E27" s="88"/>
      <c r="F27" s="88"/>
      <c r="G27" s="88"/>
      <c r="H27" s="89"/>
      <c r="I27" s="36"/>
      <c r="J27" s="85"/>
      <c r="K27" s="85"/>
      <c r="L27" s="86"/>
    </row>
    <row r="28" spans="1:12" s="2" customFormat="1" ht="49.8" customHeight="1" thickBot="1" x14ac:dyDescent="0.3">
      <c r="A28" s="87">
        <f>VLOOKUP(A10,datos,14,0)</f>
        <v>0</v>
      </c>
      <c r="B28" s="88"/>
      <c r="C28" s="88"/>
      <c r="D28" s="88"/>
      <c r="E28" s="88"/>
      <c r="F28" s="88"/>
      <c r="G28" s="88"/>
      <c r="H28" s="89"/>
      <c r="I28" s="36"/>
      <c r="J28" s="85"/>
      <c r="K28" s="85"/>
      <c r="L28" s="86"/>
    </row>
    <row r="29" spans="1:12" s="2" customFormat="1" ht="49.8" customHeight="1" thickBot="1" x14ac:dyDescent="0.3">
      <c r="A29" s="87">
        <f>VLOOKUP(A10,datos,15,0)</f>
        <v>0</v>
      </c>
      <c r="B29" s="88"/>
      <c r="C29" s="88"/>
      <c r="D29" s="88"/>
      <c r="E29" s="88"/>
      <c r="F29" s="88"/>
      <c r="G29" s="88"/>
      <c r="H29" s="89"/>
      <c r="I29" s="36"/>
      <c r="J29" s="85"/>
      <c r="K29" s="85"/>
      <c r="L29" s="86"/>
    </row>
    <row r="30" spans="1:12" s="2" customFormat="1" ht="19.2" customHeight="1" x14ac:dyDescent="0.25">
      <c r="A30" s="82" t="s">
        <v>30</v>
      </c>
      <c r="B30" s="83"/>
      <c r="C30" s="83"/>
      <c r="D30" s="83"/>
      <c r="E30" s="83"/>
      <c r="F30" s="83"/>
      <c r="G30" s="83"/>
      <c r="H30" s="83"/>
      <c r="I30" s="39"/>
      <c r="J30" s="85"/>
      <c r="K30" s="85"/>
      <c r="L30" s="86"/>
    </row>
    <row r="31" spans="1:12" s="2" customFormat="1" ht="42.6" customHeight="1" thickBot="1" x14ac:dyDescent="0.3">
      <c r="A31" s="149">
        <f>VLOOKUP(A10,datos,16,0)</f>
        <v>0</v>
      </c>
      <c r="B31" s="150"/>
      <c r="C31" s="150"/>
      <c r="D31" s="150"/>
      <c r="E31" s="150"/>
      <c r="F31" s="150"/>
      <c r="G31" s="150"/>
      <c r="H31" s="151"/>
      <c r="I31" s="35"/>
      <c r="J31" s="85"/>
      <c r="K31" s="85"/>
      <c r="L31" s="86"/>
    </row>
    <row r="32" spans="1:12" ht="30.6" customHeight="1" x14ac:dyDescent="0.25">
      <c r="A32" s="133" t="s">
        <v>25</v>
      </c>
      <c r="B32" s="134"/>
      <c r="C32" s="134"/>
      <c r="D32" s="134"/>
      <c r="E32" s="134"/>
      <c r="F32" s="134"/>
      <c r="G32" s="134"/>
      <c r="H32" s="134"/>
      <c r="I32" s="134"/>
      <c r="J32" s="134"/>
      <c r="K32" s="134"/>
      <c r="L32" s="21"/>
    </row>
    <row r="33" spans="1:12" s="2" customFormat="1" ht="110.4" customHeight="1" x14ac:dyDescent="0.25">
      <c r="A33" s="163" t="s">
        <v>84</v>
      </c>
      <c r="B33" s="164"/>
      <c r="C33" s="164"/>
      <c r="D33" s="164"/>
      <c r="E33" s="164"/>
      <c r="F33" s="164"/>
      <c r="G33" s="164"/>
      <c r="H33" s="164"/>
      <c r="I33" s="164"/>
      <c r="J33" s="164"/>
      <c r="K33" s="164"/>
      <c r="L33" s="165"/>
    </row>
    <row r="34" spans="1:12" s="2" customFormat="1" ht="66.599999999999994" customHeight="1" x14ac:dyDescent="0.25">
      <c r="A34" s="109" t="s">
        <v>33</v>
      </c>
      <c r="B34" s="110"/>
      <c r="C34" s="110"/>
      <c r="D34" s="110"/>
      <c r="E34" s="110"/>
      <c r="F34" s="110"/>
      <c r="G34" s="110"/>
      <c r="H34" s="110"/>
      <c r="I34" s="110"/>
      <c r="J34" s="111"/>
      <c r="K34" s="112"/>
      <c r="L34" s="22">
        <v>5</v>
      </c>
    </row>
    <row r="35" spans="1:12" s="2" customFormat="1" ht="34.950000000000003" customHeight="1" x14ac:dyDescent="0.25">
      <c r="A35" s="23" t="s">
        <v>26</v>
      </c>
      <c r="B35" s="10" t="s">
        <v>85</v>
      </c>
      <c r="C35" s="113" t="s">
        <v>15</v>
      </c>
      <c r="D35" s="114"/>
      <c r="E35" s="113" t="s">
        <v>38</v>
      </c>
      <c r="F35" s="114"/>
      <c r="G35" s="113" t="s">
        <v>39</v>
      </c>
      <c r="H35" s="115"/>
      <c r="I35" s="114"/>
      <c r="J35" s="10" t="s">
        <v>12</v>
      </c>
      <c r="K35" s="10" t="s">
        <v>13</v>
      </c>
      <c r="L35" s="24" t="s">
        <v>14</v>
      </c>
    </row>
    <row r="36" spans="1:12" s="4" customFormat="1" ht="19.95" customHeight="1" x14ac:dyDescent="0.7">
      <c r="A36" s="25"/>
      <c r="B36" s="13"/>
      <c r="C36" s="106"/>
      <c r="D36" s="107"/>
      <c r="E36" s="106"/>
      <c r="F36" s="107"/>
      <c r="G36" s="108"/>
      <c r="H36" s="108"/>
      <c r="I36" s="108"/>
      <c r="J36" s="11" t="str">
        <f>IF(OR(ISBLANK(A36),ISBLANK(B36)),"",(B36-A36)+1)</f>
        <v/>
      </c>
      <c r="K36" s="12">
        <f>5/9125</f>
        <v>5.4794520547945202E-4</v>
      </c>
      <c r="L36" s="26" t="str">
        <f t="shared" ref="L36:L49" si="0">IFERROR(ROUND(J36*K36,4),"")</f>
        <v/>
      </c>
    </row>
    <row r="37" spans="1:12" s="5" customFormat="1" ht="19.95" customHeight="1" x14ac:dyDescent="0.7">
      <c r="A37" s="25"/>
      <c r="B37" s="14"/>
      <c r="C37" s="106"/>
      <c r="D37" s="107"/>
      <c r="E37" s="106"/>
      <c r="F37" s="107"/>
      <c r="G37" s="108"/>
      <c r="H37" s="108"/>
      <c r="I37" s="108"/>
      <c r="J37" s="11" t="str">
        <f t="shared" ref="J37:J49" si="1">IF(OR(ISBLANK(A37),ISBLANK(B37)),"",(B37-A37)+1)</f>
        <v/>
      </c>
      <c r="K37" s="12">
        <f t="shared" ref="K37:K49" si="2">5/9125</f>
        <v>5.4794520547945202E-4</v>
      </c>
      <c r="L37" s="26" t="str">
        <f t="shared" si="0"/>
        <v/>
      </c>
    </row>
    <row r="38" spans="1:12" s="5" customFormat="1" ht="19.95" customHeight="1" x14ac:dyDescent="0.7">
      <c r="A38" s="25"/>
      <c r="B38" s="14"/>
      <c r="C38" s="106"/>
      <c r="D38" s="107"/>
      <c r="E38" s="106"/>
      <c r="F38" s="107"/>
      <c r="G38" s="108"/>
      <c r="H38" s="108"/>
      <c r="I38" s="108"/>
      <c r="J38" s="11" t="str">
        <f t="shared" si="1"/>
        <v/>
      </c>
      <c r="K38" s="12">
        <f t="shared" si="2"/>
        <v>5.4794520547945202E-4</v>
      </c>
      <c r="L38" s="26" t="str">
        <f t="shared" si="0"/>
        <v/>
      </c>
    </row>
    <row r="39" spans="1:12" s="5" customFormat="1" ht="19.95" customHeight="1" x14ac:dyDescent="0.7">
      <c r="A39" s="25"/>
      <c r="B39" s="14"/>
      <c r="C39" s="106"/>
      <c r="D39" s="107"/>
      <c r="E39" s="106"/>
      <c r="F39" s="107"/>
      <c r="G39" s="108"/>
      <c r="H39" s="108"/>
      <c r="I39" s="108"/>
      <c r="J39" s="11" t="str">
        <f t="shared" si="1"/>
        <v/>
      </c>
      <c r="K39" s="12">
        <f t="shared" si="2"/>
        <v>5.4794520547945202E-4</v>
      </c>
      <c r="L39" s="26" t="str">
        <f t="shared" si="0"/>
        <v/>
      </c>
    </row>
    <row r="40" spans="1:12" s="5" customFormat="1" ht="19.95" customHeight="1" x14ac:dyDescent="0.7">
      <c r="A40" s="25"/>
      <c r="B40" s="14"/>
      <c r="C40" s="106"/>
      <c r="D40" s="107"/>
      <c r="E40" s="106"/>
      <c r="F40" s="107" t="str">
        <f>IF(OR(ISBLANK(#REF!),ISBLANK(B40)),"",B40-#REF!)</f>
        <v/>
      </c>
      <c r="G40" s="108"/>
      <c r="H40" s="108"/>
      <c r="I40" s="108"/>
      <c r="J40" s="11" t="str">
        <f t="shared" si="1"/>
        <v/>
      </c>
      <c r="K40" s="12">
        <f t="shared" si="2"/>
        <v>5.4794520547945202E-4</v>
      </c>
      <c r="L40" s="26" t="str">
        <f t="shared" si="0"/>
        <v/>
      </c>
    </row>
    <row r="41" spans="1:12" s="5" customFormat="1" ht="19.95" customHeight="1" x14ac:dyDescent="0.7">
      <c r="A41" s="25"/>
      <c r="B41" s="14"/>
      <c r="C41" s="106"/>
      <c r="D41" s="107"/>
      <c r="E41" s="106"/>
      <c r="F41" s="107" t="str">
        <f>IF(OR(ISBLANK(#REF!),ISBLANK(B41)),"",B41-#REF!)</f>
        <v/>
      </c>
      <c r="G41" s="108"/>
      <c r="H41" s="108"/>
      <c r="I41" s="108"/>
      <c r="J41" s="11" t="str">
        <f t="shared" si="1"/>
        <v/>
      </c>
      <c r="K41" s="12">
        <f t="shared" si="2"/>
        <v>5.4794520547945202E-4</v>
      </c>
      <c r="L41" s="26" t="str">
        <f t="shared" si="0"/>
        <v/>
      </c>
    </row>
    <row r="42" spans="1:12" s="5" customFormat="1" ht="19.95" customHeight="1" x14ac:dyDescent="0.7">
      <c r="A42" s="25"/>
      <c r="B42" s="14"/>
      <c r="C42" s="106"/>
      <c r="D42" s="107"/>
      <c r="E42" s="106"/>
      <c r="F42" s="107" t="str">
        <f>IF(OR(ISBLANK(#REF!),ISBLANK(B42)),"",B42-#REF!)</f>
        <v/>
      </c>
      <c r="G42" s="108"/>
      <c r="H42" s="108"/>
      <c r="I42" s="108"/>
      <c r="J42" s="11" t="str">
        <f t="shared" si="1"/>
        <v/>
      </c>
      <c r="K42" s="12">
        <f t="shared" si="2"/>
        <v>5.4794520547945202E-4</v>
      </c>
      <c r="L42" s="26" t="str">
        <f t="shared" si="0"/>
        <v/>
      </c>
    </row>
    <row r="43" spans="1:12" s="5" customFormat="1" ht="19.95" customHeight="1" x14ac:dyDescent="0.7">
      <c r="A43" s="25"/>
      <c r="B43" s="14"/>
      <c r="C43" s="106"/>
      <c r="D43" s="107"/>
      <c r="E43" s="106"/>
      <c r="F43" s="107" t="str">
        <f>IF(OR(ISBLANK(#REF!),ISBLANK(B43)),"",B43-#REF!)</f>
        <v/>
      </c>
      <c r="G43" s="108"/>
      <c r="H43" s="108"/>
      <c r="I43" s="108"/>
      <c r="J43" s="11" t="str">
        <f t="shared" si="1"/>
        <v/>
      </c>
      <c r="K43" s="12">
        <f t="shared" si="2"/>
        <v>5.4794520547945202E-4</v>
      </c>
      <c r="L43" s="26" t="str">
        <f t="shared" si="0"/>
        <v/>
      </c>
    </row>
    <row r="44" spans="1:12" s="5" customFormat="1" ht="19.95" customHeight="1" x14ac:dyDescent="0.7">
      <c r="A44" s="25"/>
      <c r="B44" s="14"/>
      <c r="C44" s="106"/>
      <c r="D44" s="107"/>
      <c r="E44" s="106"/>
      <c r="F44" s="107" t="str">
        <f>IF(OR(ISBLANK(#REF!),ISBLANK(B44)),"",B44-#REF!)</f>
        <v/>
      </c>
      <c r="G44" s="108"/>
      <c r="H44" s="108"/>
      <c r="I44" s="108"/>
      <c r="J44" s="11" t="str">
        <f t="shared" si="1"/>
        <v/>
      </c>
      <c r="K44" s="12">
        <f t="shared" si="2"/>
        <v>5.4794520547945202E-4</v>
      </c>
      <c r="L44" s="26" t="str">
        <f t="shared" si="0"/>
        <v/>
      </c>
    </row>
    <row r="45" spans="1:12" s="5" customFormat="1" ht="19.95" customHeight="1" x14ac:dyDescent="0.7">
      <c r="A45" s="25"/>
      <c r="B45" s="14"/>
      <c r="C45" s="106"/>
      <c r="D45" s="107"/>
      <c r="E45" s="106"/>
      <c r="F45" s="107" t="str">
        <f>IF(OR(ISBLANK(#REF!),ISBLANK(B45)),"",B45-#REF!)</f>
        <v/>
      </c>
      <c r="G45" s="108"/>
      <c r="H45" s="108"/>
      <c r="I45" s="108"/>
      <c r="J45" s="11" t="str">
        <f t="shared" si="1"/>
        <v/>
      </c>
      <c r="K45" s="12">
        <f t="shared" si="2"/>
        <v>5.4794520547945202E-4</v>
      </c>
      <c r="L45" s="26" t="str">
        <f t="shared" si="0"/>
        <v/>
      </c>
    </row>
    <row r="46" spans="1:12" s="5" customFormat="1" ht="19.95" customHeight="1" x14ac:dyDescent="0.7">
      <c r="A46" s="25"/>
      <c r="B46" s="14"/>
      <c r="C46" s="106"/>
      <c r="D46" s="107"/>
      <c r="E46" s="106"/>
      <c r="F46" s="107" t="str">
        <f>IF(OR(ISBLANK(#REF!),ISBLANK(B46)),"",B46-#REF!)</f>
        <v/>
      </c>
      <c r="G46" s="108"/>
      <c r="H46" s="108"/>
      <c r="I46" s="108"/>
      <c r="J46" s="11" t="str">
        <f t="shared" si="1"/>
        <v/>
      </c>
      <c r="K46" s="12">
        <f t="shared" si="2"/>
        <v>5.4794520547945202E-4</v>
      </c>
      <c r="L46" s="26" t="str">
        <f t="shared" si="0"/>
        <v/>
      </c>
    </row>
    <row r="47" spans="1:12" s="5" customFormat="1" ht="19.95" customHeight="1" x14ac:dyDescent="0.7">
      <c r="A47" s="25"/>
      <c r="B47" s="14"/>
      <c r="C47" s="106"/>
      <c r="D47" s="107"/>
      <c r="E47" s="106"/>
      <c r="F47" s="107" t="str">
        <f>IF(OR(ISBLANK(#REF!),ISBLANK(B47)),"",B47-#REF!)</f>
        <v/>
      </c>
      <c r="G47" s="108"/>
      <c r="H47" s="108"/>
      <c r="I47" s="108"/>
      <c r="J47" s="11" t="str">
        <f t="shared" si="1"/>
        <v/>
      </c>
      <c r="K47" s="12">
        <f t="shared" si="2"/>
        <v>5.4794520547945202E-4</v>
      </c>
      <c r="L47" s="26" t="str">
        <f t="shared" si="0"/>
        <v/>
      </c>
    </row>
    <row r="48" spans="1:12" s="5" customFormat="1" ht="19.95" customHeight="1" x14ac:dyDescent="0.7">
      <c r="A48" s="25"/>
      <c r="B48" s="14"/>
      <c r="C48" s="106"/>
      <c r="D48" s="107"/>
      <c r="E48" s="106"/>
      <c r="F48" s="107" t="str">
        <f>IF(OR(ISBLANK(#REF!),ISBLANK(B48)),"",B48-#REF!)</f>
        <v/>
      </c>
      <c r="G48" s="108"/>
      <c r="H48" s="108"/>
      <c r="I48" s="108"/>
      <c r="J48" s="11" t="str">
        <f t="shared" si="1"/>
        <v/>
      </c>
      <c r="K48" s="12">
        <f t="shared" si="2"/>
        <v>5.4794520547945202E-4</v>
      </c>
      <c r="L48" s="26" t="str">
        <f t="shared" si="0"/>
        <v/>
      </c>
    </row>
    <row r="49" spans="1:12" s="5" customFormat="1" ht="19.95" customHeight="1" x14ac:dyDescent="0.7">
      <c r="A49" s="25"/>
      <c r="B49" s="14"/>
      <c r="C49" s="106"/>
      <c r="D49" s="107"/>
      <c r="E49" s="106"/>
      <c r="F49" s="107" t="str">
        <f>IF(OR(ISBLANK(#REF!),ISBLANK(B49)),"",B49-#REF!)</f>
        <v/>
      </c>
      <c r="G49" s="108"/>
      <c r="H49" s="108"/>
      <c r="I49" s="108"/>
      <c r="J49" s="11" t="str">
        <f t="shared" si="1"/>
        <v/>
      </c>
      <c r="K49" s="12">
        <f t="shared" si="2"/>
        <v>5.4794520547945202E-4</v>
      </c>
      <c r="L49" s="26" t="str">
        <f t="shared" si="0"/>
        <v/>
      </c>
    </row>
    <row r="50" spans="1:12" s="5" customFormat="1" ht="34.799999999999997" customHeight="1" x14ac:dyDescent="0.7">
      <c r="A50" s="116" t="s">
        <v>88</v>
      </c>
      <c r="B50" s="117"/>
      <c r="C50" s="117"/>
      <c r="D50" s="117"/>
      <c r="E50" s="117"/>
      <c r="F50" s="117"/>
      <c r="G50" s="117"/>
      <c r="H50" s="117"/>
      <c r="I50" s="117"/>
      <c r="J50" s="117"/>
      <c r="K50" s="118"/>
      <c r="L50" s="38">
        <f>MIN(5,ROUND(SUM(L36:L49),4))</f>
        <v>0</v>
      </c>
    </row>
    <row r="51" spans="1:12" s="2" customFormat="1" ht="66.599999999999994" customHeight="1" x14ac:dyDescent="0.25">
      <c r="A51" s="109" t="s">
        <v>40</v>
      </c>
      <c r="B51" s="110"/>
      <c r="C51" s="110"/>
      <c r="D51" s="110"/>
      <c r="E51" s="110"/>
      <c r="F51" s="110"/>
      <c r="G51" s="110"/>
      <c r="H51" s="110"/>
      <c r="I51" s="110"/>
      <c r="J51" s="111"/>
      <c r="K51" s="112"/>
      <c r="L51" s="22">
        <v>10</v>
      </c>
    </row>
    <row r="52" spans="1:12" s="2" customFormat="1" ht="34.950000000000003" customHeight="1" x14ac:dyDescent="0.25">
      <c r="A52" s="23" t="s">
        <v>26</v>
      </c>
      <c r="B52" s="10" t="s">
        <v>85</v>
      </c>
      <c r="C52" s="113" t="s">
        <v>15</v>
      </c>
      <c r="D52" s="114"/>
      <c r="E52" s="113" t="s">
        <v>38</v>
      </c>
      <c r="F52" s="114"/>
      <c r="G52" s="113" t="s">
        <v>39</v>
      </c>
      <c r="H52" s="115"/>
      <c r="I52" s="114"/>
      <c r="J52" s="10" t="s">
        <v>12</v>
      </c>
      <c r="K52" s="10" t="s">
        <v>13</v>
      </c>
      <c r="L52" s="24" t="s">
        <v>14</v>
      </c>
    </row>
    <row r="53" spans="1:12" s="4" customFormat="1" ht="19.95" customHeight="1" x14ac:dyDescent="0.7">
      <c r="A53" s="25"/>
      <c r="B53" s="13"/>
      <c r="C53" s="106"/>
      <c r="D53" s="107"/>
      <c r="E53" s="106"/>
      <c r="F53" s="107"/>
      <c r="G53" s="108"/>
      <c r="H53" s="108"/>
      <c r="I53" s="108"/>
      <c r="J53" s="11" t="str">
        <f>IF(OR(ISBLANK(A53),ISBLANK(B53)),"",(B53-A53)+1)</f>
        <v/>
      </c>
      <c r="K53" s="12">
        <f>10/7300</f>
        <v>1.3698630136986301E-3</v>
      </c>
      <c r="L53" s="26" t="str">
        <f>IFERROR(ROUND(J53*K53,4),"")</f>
        <v/>
      </c>
    </row>
    <row r="54" spans="1:12" s="5" customFormat="1" ht="19.95" customHeight="1" x14ac:dyDescent="0.7">
      <c r="A54" s="25"/>
      <c r="B54" s="14"/>
      <c r="C54" s="106"/>
      <c r="D54" s="107"/>
      <c r="E54" s="106"/>
      <c r="F54" s="107"/>
      <c r="G54" s="108"/>
      <c r="H54" s="108"/>
      <c r="I54" s="108"/>
      <c r="J54" s="11" t="str">
        <f t="shared" ref="J54:J66" si="3">IF(OR(ISBLANK(A54),ISBLANK(B54)),"",(B54-A54)+1)</f>
        <v/>
      </c>
      <c r="K54" s="12">
        <f t="shared" ref="K54:K66" si="4">10/7300</f>
        <v>1.3698630136986301E-3</v>
      </c>
      <c r="L54" s="26" t="str">
        <f t="shared" ref="L54:L66" si="5">IFERROR(ROUND(J54*K54,4),"")</f>
        <v/>
      </c>
    </row>
    <row r="55" spans="1:12" s="5" customFormat="1" ht="19.95" customHeight="1" x14ac:dyDescent="0.7">
      <c r="A55" s="25"/>
      <c r="B55" s="14"/>
      <c r="C55" s="106"/>
      <c r="D55" s="107"/>
      <c r="E55" s="106"/>
      <c r="F55" s="107"/>
      <c r="G55" s="108"/>
      <c r="H55" s="108"/>
      <c r="I55" s="108"/>
      <c r="J55" s="11" t="str">
        <f t="shared" si="3"/>
        <v/>
      </c>
      <c r="K55" s="12">
        <f t="shared" si="4"/>
        <v>1.3698630136986301E-3</v>
      </c>
      <c r="L55" s="26" t="str">
        <f t="shared" si="5"/>
        <v/>
      </c>
    </row>
    <row r="56" spans="1:12" s="5" customFormat="1" ht="19.95" customHeight="1" x14ac:dyDescent="0.7">
      <c r="A56" s="25"/>
      <c r="B56" s="14"/>
      <c r="C56" s="106"/>
      <c r="D56" s="107"/>
      <c r="E56" s="106"/>
      <c r="F56" s="107"/>
      <c r="G56" s="108"/>
      <c r="H56" s="108"/>
      <c r="I56" s="108"/>
      <c r="J56" s="11" t="str">
        <f t="shared" si="3"/>
        <v/>
      </c>
      <c r="K56" s="12">
        <f t="shared" si="4"/>
        <v>1.3698630136986301E-3</v>
      </c>
      <c r="L56" s="26" t="str">
        <f t="shared" si="5"/>
        <v/>
      </c>
    </row>
    <row r="57" spans="1:12" s="5" customFormat="1" ht="19.95" customHeight="1" x14ac:dyDescent="0.7">
      <c r="A57" s="25"/>
      <c r="B57" s="14"/>
      <c r="C57" s="106"/>
      <c r="D57" s="107"/>
      <c r="E57" s="106"/>
      <c r="F57" s="107"/>
      <c r="G57" s="108"/>
      <c r="H57" s="108"/>
      <c r="I57" s="108"/>
      <c r="J57" s="11" t="str">
        <f t="shared" si="3"/>
        <v/>
      </c>
      <c r="K57" s="12">
        <f t="shared" si="4"/>
        <v>1.3698630136986301E-3</v>
      </c>
      <c r="L57" s="26" t="str">
        <f t="shared" si="5"/>
        <v/>
      </c>
    </row>
    <row r="58" spans="1:12" s="5" customFormat="1" ht="19.95" customHeight="1" x14ac:dyDescent="0.7">
      <c r="A58" s="25"/>
      <c r="B58" s="14"/>
      <c r="C58" s="106"/>
      <c r="D58" s="107"/>
      <c r="E58" s="106"/>
      <c r="F58" s="107"/>
      <c r="G58" s="108"/>
      <c r="H58" s="108"/>
      <c r="I58" s="108"/>
      <c r="J58" s="11" t="str">
        <f t="shared" si="3"/>
        <v/>
      </c>
      <c r="K58" s="12">
        <f t="shared" si="4"/>
        <v>1.3698630136986301E-3</v>
      </c>
      <c r="L58" s="26" t="str">
        <f t="shared" si="5"/>
        <v/>
      </c>
    </row>
    <row r="59" spans="1:12" s="5" customFormat="1" ht="19.95" customHeight="1" x14ac:dyDescent="0.7">
      <c r="A59" s="25"/>
      <c r="B59" s="14"/>
      <c r="C59" s="106"/>
      <c r="D59" s="107"/>
      <c r="E59" s="106"/>
      <c r="F59" s="107"/>
      <c r="G59" s="108"/>
      <c r="H59" s="108"/>
      <c r="I59" s="108"/>
      <c r="J59" s="11" t="str">
        <f t="shared" si="3"/>
        <v/>
      </c>
      <c r="K59" s="12">
        <f t="shared" si="4"/>
        <v>1.3698630136986301E-3</v>
      </c>
      <c r="L59" s="26" t="str">
        <f t="shared" si="5"/>
        <v/>
      </c>
    </row>
    <row r="60" spans="1:12" s="5" customFormat="1" ht="19.95" customHeight="1" x14ac:dyDescent="0.7">
      <c r="A60" s="25"/>
      <c r="B60" s="14"/>
      <c r="C60" s="106"/>
      <c r="D60" s="107"/>
      <c r="E60" s="106"/>
      <c r="F60" s="107"/>
      <c r="G60" s="108"/>
      <c r="H60" s="108"/>
      <c r="I60" s="108"/>
      <c r="J60" s="11" t="str">
        <f t="shared" si="3"/>
        <v/>
      </c>
      <c r="K60" s="12">
        <f t="shared" si="4"/>
        <v>1.3698630136986301E-3</v>
      </c>
      <c r="L60" s="26" t="str">
        <f t="shared" si="5"/>
        <v/>
      </c>
    </row>
    <row r="61" spans="1:12" s="5" customFormat="1" ht="19.95" customHeight="1" x14ac:dyDescent="0.7">
      <c r="A61" s="25"/>
      <c r="B61" s="14"/>
      <c r="C61" s="106"/>
      <c r="D61" s="107"/>
      <c r="E61" s="106"/>
      <c r="F61" s="107"/>
      <c r="G61" s="108"/>
      <c r="H61" s="108"/>
      <c r="I61" s="108"/>
      <c r="J61" s="11" t="str">
        <f t="shared" si="3"/>
        <v/>
      </c>
      <c r="K61" s="12">
        <f t="shared" si="4"/>
        <v>1.3698630136986301E-3</v>
      </c>
      <c r="L61" s="26" t="str">
        <f t="shared" si="5"/>
        <v/>
      </c>
    </row>
    <row r="62" spans="1:12" s="5" customFormat="1" ht="19.95" customHeight="1" x14ac:dyDescent="0.7">
      <c r="A62" s="25"/>
      <c r="B62" s="14"/>
      <c r="C62" s="106"/>
      <c r="D62" s="107"/>
      <c r="E62" s="106"/>
      <c r="F62" s="107"/>
      <c r="G62" s="108"/>
      <c r="H62" s="108"/>
      <c r="I62" s="108"/>
      <c r="J62" s="11" t="str">
        <f t="shared" si="3"/>
        <v/>
      </c>
      <c r="K62" s="12">
        <f t="shared" si="4"/>
        <v>1.3698630136986301E-3</v>
      </c>
      <c r="L62" s="26" t="str">
        <f t="shared" si="5"/>
        <v/>
      </c>
    </row>
    <row r="63" spans="1:12" s="5" customFormat="1" ht="19.95" customHeight="1" x14ac:dyDescent="0.7">
      <c r="A63" s="25"/>
      <c r="B63" s="14"/>
      <c r="C63" s="106"/>
      <c r="D63" s="107"/>
      <c r="E63" s="106"/>
      <c r="F63" s="107"/>
      <c r="G63" s="108"/>
      <c r="H63" s="108"/>
      <c r="I63" s="108"/>
      <c r="J63" s="11" t="str">
        <f t="shared" si="3"/>
        <v/>
      </c>
      <c r="K63" s="12">
        <f t="shared" si="4"/>
        <v>1.3698630136986301E-3</v>
      </c>
      <c r="L63" s="26" t="str">
        <f t="shared" si="5"/>
        <v/>
      </c>
    </row>
    <row r="64" spans="1:12" s="5" customFormat="1" ht="19.95" customHeight="1" x14ac:dyDescent="0.7">
      <c r="A64" s="25"/>
      <c r="B64" s="14"/>
      <c r="C64" s="106"/>
      <c r="D64" s="107"/>
      <c r="E64" s="106"/>
      <c r="F64" s="107"/>
      <c r="G64" s="108"/>
      <c r="H64" s="108"/>
      <c r="I64" s="108"/>
      <c r="J64" s="11" t="str">
        <f t="shared" si="3"/>
        <v/>
      </c>
      <c r="K64" s="12">
        <f t="shared" si="4"/>
        <v>1.3698630136986301E-3</v>
      </c>
      <c r="L64" s="26" t="str">
        <f t="shared" si="5"/>
        <v/>
      </c>
    </row>
    <row r="65" spans="1:12" s="5" customFormat="1" ht="19.95" customHeight="1" x14ac:dyDescent="0.7">
      <c r="A65" s="25"/>
      <c r="B65" s="14"/>
      <c r="C65" s="106"/>
      <c r="D65" s="107"/>
      <c r="E65" s="106"/>
      <c r="F65" s="107"/>
      <c r="G65" s="108"/>
      <c r="H65" s="108"/>
      <c r="I65" s="108"/>
      <c r="J65" s="11" t="str">
        <f t="shared" si="3"/>
        <v/>
      </c>
      <c r="K65" s="12">
        <f t="shared" si="4"/>
        <v>1.3698630136986301E-3</v>
      </c>
      <c r="L65" s="26" t="str">
        <f t="shared" si="5"/>
        <v/>
      </c>
    </row>
    <row r="66" spans="1:12" s="5" customFormat="1" ht="19.95" customHeight="1" x14ac:dyDescent="0.7">
      <c r="A66" s="25"/>
      <c r="B66" s="14"/>
      <c r="C66" s="106"/>
      <c r="D66" s="107"/>
      <c r="E66" s="106"/>
      <c r="F66" s="107"/>
      <c r="G66" s="108"/>
      <c r="H66" s="108"/>
      <c r="I66" s="108"/>
      <c r="J66" s="11" t="str">
        <f t="shared" si="3"/>
        <v/>
      </c>
      <c r="K66" s="12">
        <f t="shared" si="4"/>
        <v>1.3698630136986301E-3</v>
      </c>
      <c r="L66" s="26" t="str">
        <f t="shared" si="5"/>
        <v/>
      </c>
    </row>
    <row r="67" spans="1:12" s="5" customFormat="1" ht="34.799999999999997" customHeight="1" x14ac:dyDescent="0.7">
      <c r="A67" s="116" t="s">
        <v>89</v>
      </c>
      <c r="B67" s="117"/>
      <c r="C67" s="117"/>
      <c r="D67" s="117"/>
      <c r="E67" s="117"/>
      <c r="F67" s="117"/>
      <c r="G67" s="117"/>
      <c r="H67" s="117"/>
      <c r="I67" s="117"/>
      <c r="J67" s="117"/>
      <c r="K67" s="118"/>
      <c r="L67" s="38">
        <f>MIN(10,ROUND(SUM(L53:L66),4))</f>
        <v>0</v>
      </c>
    </row>
    <row r="68" spans="1:12" s="2" customFormat="1" ht="66.599999999999994" customHeight="1" x14ac:dyDescent="0.25">
      <c r="A68" s="109" t="s">
        <v>41</v>
      </c>
      <c r="B68" s="110"/>
      <c r="C68" s="110"/>
      <c r="D68" s="110"/>
      <c r="E68" s="110"/>
      <c r="F68" s="110"/>
      <c r="G68" s="110"/>
      <c r="H68" s="110"/>
      <c r="I68" s="110"/>
      <c r="J68" s="111"/>
      <c r="K68" s="112"/>
      <c r="L68" s="22">
        <v>10</v>
      </c>
    </row>
    <row r="69" spans="1:12" s="2" customFormat="1" ht="34.950000000000003" customHeight="1" x14ac:dyDescent="0.25">
      <c r="A69" s="23" t="s">
        <v>26</v>
      </c>
      <c r="B69" s="10" t="s">
        <v>85</v>
      </c>
      <c r="C69" s="113" t="s">
        <v>15</v>
      </c>
      <c r="D69" s="114"/>
      <c r="E69" s="113" t="s">
        <v>38</v>
      </c>
      <c r="F69" s="114"/>
      <c r="G69" s="113" t="s">
        <v>39</v>
      </c>
      <c r="H69" s="115"/>
      <c r="I69" s="114"/>
      <c r="J69" s="10" t="s">
        <v>12</v>
      </c>
      <c r="K69" s="10" t="s">
        <v>13</v>
      </c>
      <c r="L69" s="24" t="s">
        <v>14</v>
      </c>
    </row>
    <row r="70" spans="1:12" s="4" customFormat="1" ht="19.95" customHeight="1" x14ac:dyDescent="0.7">
      <c r="A70" s="25"/>
      <c r="B70" s="13"/>
      <c r="C70" s="106"/>
      <c r="D70" s="107"/>
      <c r="E70" s="106"/>
      <c r="F70" s="107"/>
      <c r="G70" s="108"/>
      <c r="H70" s="108"/>
      <c r="I70" s="108"/>
      <c r="J70" s="11" t="str">
        <f>IF(OR(ISBLANK(A70),ISBLANK(B70)),"",(B70-A70)+1)</f>
        <v/>
      </c>
      <c r="K70" s="12">
        <f>10/7300</f>
        <v>1.3698630136986301E-3</v>
      </c>
      <c r="L70" s="26" t="str">
        <f>IFERROR(ROUND(J70*K70,4),"")</f>
        <v/>
      </c>
    </row>
    <row r="71" spans="1:12" s="5" customFormat="1" ht="19.95" customHeight="1" x14ac:dyDescent="0.7">
      <c r="A71" s="25"/>
      <c r="B71" s="14"/>
      <c r="C71" s="106"/>
      <c r="D71" s="107"/>
      <c r="E71" s="106"/>
      <c r="F71" s="107"/>
      <c r="G71" s="108"/>
      <c r="H71" s="108"/>
      <c r="I71" s="108"/>
      <c r="J71" s="11" t="str">
        <f t="shared" ref="J71:J83" si="6">IF(OR(ISBLANK(A71),ISBLANK(B71)),"",(B71-A71)+1)</f>
        <v/>
      </c>
      <c r="K71" s="12">
        <f t="shared" ref="K71:K83" si="7">10/7300</f>
        <v>1.3698630136986301E-3</v>
      </c>
      <c r="L71" s="26" t="str">
        <f t="shared" ref="L71:L83" si="8">IFERROR(ROUND(J71*K71,4),"")</f>
        <v/>
      </c>
    </row>
    <row r="72" spans="1:12" s="5" customFormat="1" ht="19.95" customHeight="1" x14ac:dyDescent="0.7">
      <c r="A72" s="25"/>
      <c r="B72" s="14"/>
      <c r="C72" s="106"/>
      <c r="D72" s="107"/>
      <c r="E72" s="106"/>
      <c r="F72" s="107"/>
      <c r="G72" s="108"/>
      <c r="H72" s="108"/>
      <c r="I72" s="108"/>
      <c r="J72" s="11" t="str">
        <f t="shared" si="6"/>
        <v/>
      </c>
      <c r="K72" s="12">
        <f t="shared" si="7"/>
        <v>1.3698630136986301E-3</v>
      </c>
      <c r="L72" s="26" t="str">
        <f t="shared" si="8"/>
        <v/>
      </c>
    </row>
    <row r="73" spans="1:12" s="5" customFormat="1" ht="19.95" customHeight="1" x14ac:dyDescent="0.7">
      <c r="A73" s="25"/>
      <c r="B73" s="14"/>
      <c r="C73" s="106"/>
      <c r="D73" s="107"/>
      <c r="E73" s="106"/>
      <c r="F73" s="107"/>
      <c r="G73" s="108"/>
      <c r="H73" s="108"/>
      <c r="I73" s="108"/>
      <c r="J73" s="11" t="str">
        <f t="shared" si="6"/>
        <v/>
      </c>
      <c r="K73" s="12">
        <f t="shared" si="7"/>
        <v>1.3698630136986301E-3</v>
      </c>
      <c r="L73" s="26" t="str">
        <f t="shared" si="8"/>
        <v/>
      </c>
    </row>
    <row r="74" spans="1:12" s="5" customFormat="1" ht="19.95" customHeight="1" x14ac:dyDescent="0.7">
      <c r="A74" s="25"/>
      <c r="B74" s="14"/>
      <c r="C74" s="106"/>
      <c r="D74" s="107"/>
      <c r="E74" s="106"/>
      <c r="F74" s="107" t="str">
        <f>IF(OR(ISBLANK(#REF!),ISBLANK(B74)),"",B74-#REF!)</f>
        <v/>
      </c>
      <c r="G74" s="108"/>
      <c r="H74" s="108"/>
      <c r="I74" s="108"/>
      <c r="J74" s="11" t="str">
        <f t="shared" si="6"/>
        <v/>
      </c>
      <c r="K74" s="12">
        <f t="shared" si="7"/>
        <v>1.3698630136986301E-3</v>
      </c>
      <c r="L74" s="26" t="str">
        <f t="shared" si="8"/>
        <v/>
      </c>
    </row>
    <row r="75" spans="1:12" s="5" customFormat="1" ht="19.95" customHeight="1" x14ac:dyDescent="0.7">
      <c r="A75" s="25"/>
      <c r="B75" s="14"/>
      <c r="C75" s="106"/>
      <c r="D75" s="107"/>
      <c r="E75" s="106"/>
      <c r="F75" s="107" t="str">
        <f>IF(OR(ISBLANK(#REF!),ISBLANK(B75)),"",B75-#REF!)</f>
        <v/>
      </c>
      <c r="G75" s="108"/>
      <c r="H75" s="108"/>
      <c r="I75" s="108"/>
      <c r="J75" s="11" t="str">
        <f t="shared" si="6"/>
        <v/>
      </c>
      <c r="K75" s="12">
        <f t="shared" si="7"/>
        <v>1.3698630136986301E-3</v>
      </c>
      <c r="L75" s="26" t="str">
        <f t="shared" si="8"/>
        <v/>
      </c>
    </row>
    <row r="76" spans="1:12" s="5" customFormat="1" ht="19.95" customHeight="1" x14ac:dyDescent="0.7">
      <c r="A76" s="25"/>
      <c r="B76" s="14"/>
      <c r="C76" s="106"/>
      <c r="D76" s="107"/>
      <c r="E76" s="106"/>
      <c r="F76" s="107" t="str">
        <f>IF(OR(ISBLANK(#REF!),ISBLANK(B76)),"",B76-#REF!)</f>
        <v/>
      </c>
      <c r="G76" s="108"/>
      <c r="H76" s="108"/>
      <c r="I76" s="108"/>
      <c r="J76" s="11" t="str">
        <f t="shared" si="6"/>
        <v/>
      </c>
      <c r="K76" s="12">
        <f t="shared" si="7"/>
        <v>1.3698630136986301E-3</v>
      </c>
      <c r="L76" s="26" t="str">
        <f t="shared" si="8"/>
        <v/>
      </c>
    </row>
    <row r="77" spans="1:12" s="5" customFormat="1" ht="19.95" customHeight="1" x14ac:dyDescent="0.7">
      <c r="A77" s="25"/>
      <c r="B77" s="14"/>
      <c r="C77" s="106"/>
      <c r="D77" s="107"/>
      <c r="E77" s="106"/>
      <c r="F77" s="107" t="str">
        <f>IF(OR(ISBLANK(#REF!),ISBLANK(B77)),"",B77-#REF!)</f>
        <v/>
      </c>
      <c r="G77" s="108"/>
      <c r="H77" s="108"/>
      <c r="I77" s="108"/>
      <c r="J77" s="11" t="str">
        <f t="shared" si="6"/>
        <v/>
      </c>
      <c r="K77" s="12">
        <f t="shared" si="7"/>
        <v>1.3698630136986301E-3</v>
      </c>
      <c r="L77" s="26" t="str">
        <f t="shared" si="8"/>
        <v/>
      </c>
    </row>
    <row r="78" spans="1:12" s="5" customFormat="1" ht="19.95" customHeight="1" x14ac:dyDescent="0.7">
      <c r="A78" s="25"/>
      <c r="B78" s="14"/>
      <c r="C78" s="106"/>
      <c r="D78" s="107"/>
      <c r="E78" s="106"/>
      <c r="F78" s="107" t="str">
        <f>IF(OR(ISBLANK(#REF!),ISBLANK(B78)),"",B78-#REF!)</f>
        <v/>
      </c>
      <c r="G78" s="108"/>
      <c r="H78" s="108"/>
      <c r="I78" s="108"/>
      <c r="J78" s="11" t="str">
        <f t="shared" si="6"/>
        <v/>
      </c>
      <c r="K78" s="12">
        <f t="shared" si="7"/>
        <v>1.3698630136986301E-3</v>
      </c>
      <c r="L78" s="26" t="str">
        <f t="shared" si="8"/>
        <v/>
      </c>
    </row>
    <row r="79" spans="1:12" s="5" customFormat="1" ht="19.95" customHeight="1" x14ac:dyDescent="0.7">
      <c r="A79" s="25"/>
      <c r="B79" s="14"/>
      <c r="C79" s="106"/>
      <c r="D79" s="107"/>
      <c r="E79" s="106"/>
      <c r="F79" s="107" t="str">
        <f>IF(OR(ISBLANK(#REF!),ISBLANK(B79)),"",B79-#REF!)</f>
        <v/>
      </c>
      <c r="G79" s="108"/>
      <c r="H79" s="108"/>
      <c r="I79" s="108"/>
      <c r="J79" s="11" t="str">
        <f t="shared" si="6"/>
        <v/>
      </c>
      <c r="K79" s="12">
        <f t="shared" si="7"/>
        <v>1.3698630136986301E-3</v>
      </c>
      <c r="L79" s="26" t="str">
        <f t="shared" si="8"/>
        <v/>
      </c>
    </row>
    <row r="80" spans="1:12" s="5" customFormat="1" ht="19.95" customHeight="1" x14ac:dyDescent="0.7">
      <c r="A80" s="25"/>
      <c r="B80" s="14"/>
      <c r="C80" s="106"/>
      <c r="D80" s="107"/>
      <c r="E80" s="106"/>
      <c r="F80" s="107" t="str">
        <f>IF(OR(ISBLANK(#REF!),ISBLANK(B80)),"",B80-#REF!)</f>
        <v/>
      </c>
      <c r="G80" s="108"/>
      <c r="H80" s="108"/>
      <c r="I80" s="108"/>
      <c r="J80" s="11" t="str">
        <f t="shared" si="6"/>
        <v/>
      </c>
      <c r="K80" s="12">
        <f t="shared" si="7"/>
        <v>1.3698630136986301E-3</v>
      </c>
      <c r="L80" s="26" t="str">
        <f t="shared" si="8"/>
        <v/>
      </c>
    </row>
    <row r="81" spans="1:12" s="5" customFormat="1" ht="19.95" customHeight="1" x14ac:dyDescent="0.7">
      <c r="A81" s="25"/>
      <c r="B81" s="14"/>
      <c r="C81" s="106"/>
      <c r="D81" s="107"/>
      <c r="E81" s="106"/>
      <c r="F81" s="107" t="str">
        <f>IF(OR(ISBLANK(#REF!),ISBLANK(B81)),"",B81-#REF!)</f>
        <v/>
      </c>
      <c r="G81" s="108"/>
      <c r="H81" s="108"/>
      <c r="I81" s="108"/>
      <c r="J81" s="11" t="str">
        <f t="shared" si="6"/>
        <v/>
      </c>
      <c r="K81" s="12">
        <f t="shared" si="7"/>
        <v>1.3698630136986301E-3</v>
      </c>
      <c r="L81" s="26" t="str">
        <f t="shared" si="8"/>
        <v/>
      </c>
    </row>
    <row r="82" spans="1:12" s="5" customFormat="1" ht="19.95" customHeight="1" x14ac:dyDescent="0.7">
      <c r="A82" s="25"/>
      <c r="B82" s="14"/>
      <c r="C82" s="106"/>
      <c r="D82" s="107"/>
      <c r="E82" s="106"/>
      <c r="F82" s="107" t="str">
        <f>IF(OR(ISBLANK(#REF!),ISBLANK(B82)),"",B82-#REF!)</f>
        <v/>
      </c>
      <c r="G82" s="108"/>
      <c r="H82" s="108"/>
      <c r="I82" s="108"/>
      <c r="J82" s="11" t="str">
        <f t="shared" si="6"/>
        <v/>
      </c>
      <c r="K82" s="12">
        <f t="shared" si="7"/>
        <v>1.3698630136986301E-3</v>
      </c>
      <c r="L82" s="26" t="str">
        <f t="shared" si="8"/>
        <v/>
      </c>
    </row>
    <row r="83" spans="1:12" s="5" customFormat="1" ht="19.95" customHeight="1" x14ac:dyDescent="0.7">
      <c r="A83" s="25"/>
      <c r="B83" s="14"/>
      <c r="C83" s="106"/>
      <c r="D83" s="107"/>
      <c r="E83" s="106"/>
      <c r="F83" s="107" t="str">
        <f>IF(OR(ISBLANK(#REF!),ISBLANK(B83)),"",B83-#REF!)</f>
        <v/>
      </c>
      <c r="G83" s="108"/>
      <c r="H83" s="108"/>
      <c r="I83" s="108"/>
      <c r="J83" s="11" t="str">
        <f t="shared" si="6"/>
        <v/>
      </c>
      <c r="K83" s="12">
        <f t="shared" si="7"/>
        <v>1.3698630136986301E-3</v>
      </c>
      <c r="L83" s="26" t="str">
        <f t="shared" si="8"/>
        <v/>
      </c>
    </row>
    <row r="84" spans="1:12" s="5" customFormat="1" ht="34.799999999999997" customHeight="1" x14ac:dyDescent="0.7">
      <c r="A84" s="116" t="s">
        <v>89</v>
      </c>
      <c r="B84" s="117"/>
      <c r="C84" s="117"/>
      <c r="D84" s="117"/>
      <c r="E84" s="117"/>
      <c r="F84" s="117"/>
      <c r="G84" s="117"/>
      <c r="H84" s="117"/>
      <c r="I84" s="117"/>
      <c r="J84" s="117"/>
      <c r="K84" s="118"/>
      <c r="L84" s="38">
        <f>MIN(10,ROUND(SUM(L70:L83),4))</f>
        <v>0</v>
      </c>
    </row>
    <row r="85" spans="1:12" s="2" customFormat="1" ht="66.599999999999994" customHeight="1" x14ac:dyDescent="0.25">
      <c r="A85" s="109" t="s">
        <v>42</v>
      </c>
      <c r="B85" s="110"/>
      <c r="C85" s="110"/>
      <c r="D85" s="110"/>
      <c r="E85" s="110"/>
      <c r="F85" s="110"/>
      <c r="G85" s="110"/>
      <c r="H85" s="110"/>
      <c r="I85" s="110"/>
      <c r="J85" s="111"/>
      <c r="K85" s="112"/>
      <c r="L85" s="22">
        <v>10</v>
      </c>
    </row>
    <row r="86" spans="1:12" s="2" customFormat="1" ht="34.950000000000003" customHeight="1" x14ac:dyDescent="0.25">
      <c r="A86" s="23" t="s">
        <v>26</v>
      </c>
      <c r="B86" s="10" t="s">
        <v>85</v>
      </c>
      <c r="C86" s="113" t="s">
        <v>15</v>
      </c>
      <c r="D86" s="114"/>
      <c r="E86" s="113" t="s">
        <v>38</v>
      </c>
      <c r="F86" s="114"/>
      <c r="G86" s="113" t="s">
        <v>39</v>
      </c>
      <c r="H86" s="115"/>
      <c r="I86" s="114"/>
      <c r="J86" s="10" t="s">
        <v>12</v>
      </c>
      <c r="K86" s="10" t="s">
        <v>13</v>
      </c>
      <c r="L86" s="24" t="s">
        <v>14</v>
      </c>
    </row>
    <row r="87" spans="1:12" s="4" customFormat="1" ht="19.95" customHeight="1" x14ac:dyDescent="0.7">
      <c r="A87" s="25"/>
      <c r="B87" s="13"/>
      <c r="C87" s="106"/>
      <c r="D87" s="107"/>
      <c r="E87" s="106"/>
      <c r="F87" s="107"/>
      <c r="G87" s="108"/>
      <c r="H87" s="108"/>
      <c r="I87" s="108"/>
      <c r="J87" s="11" t="str">
        <f>IF(OR(ISBLANK(A87),ISBLANK(B87)),"",(B87-A87)+1)</f>
        <v/>
      </c>
      <c r="K87" s="12">
        <f>10/7300</f>
        <v>1.3698630136986301E-3</v>
      </c>
      <c r="L87" s="26" t="str">
        <f>IFERROR(ROUND(J87*K87,4),"")</f>
        <v/>
      </c>
    </row>
    <row r="88" spans="1:12" s="5" customFormat="1" ht="19.95" customHeight="1" x14ac:dyDescent="0.7">
      <c r="A88" s="25"/>
      <c r="B88" s="14"/>
      <c r="C88" s="106"/>
      <c r="D88" s="107"/>
      <c r="E88" s="106"/>
      <c r="F88" s="107"/>
      <c r="G88" s="108"/>
      <c r="H88" s="108"/>
      <c r="I88" s="108"/>
      <c r="J88" s="11" t="str">
        <f t="shared" ref="J88:J99" si="9">IF(OR(ISBLANK(A88),ISBLANK(B88)),"",(B88-A88)+1)</f>
        <v/>
      </c>
      <c r="K88" s="12">
        <f t="shared" ref="K88:K100" si="10">10/7300</f>
        <v>1.3698630136986301E-3</v>
      </c>
      <c r="L88" s="26" t="str">
        <f t="shared" ref="L88:L100" si="11">IFERROR(ROUND(J88*K88,4),"")</f>
        <v/>
      </c>
    </row>
    <row r="89" spans="1:12" s="5" customFormat="1" ht="19.95" customHeight="1" x14ac:dyDescent="0.7">
      <c r="A89" s="25"/>
      <c r="B89" s="14"/>
      <c r="C89" s="106"/>
      <c r="D89" s="107"/>
      <c r="E89" s="106"/>
      <c r="F89" s="107"/>
      <c r="G89" s="108"/>
      <c r="H89" s="108"/>
      <c r="I89" s="108"/>
      <c r="J89" s="11" t="str">
        <f t="shared" si="9"/>
        <v/>
      </c>
      <c r="K89" s="12">
        <f t="shared" si="10"/>
        <v>1.3698630136986301E-3</v>
      </c>
      <c r="L89" s="26" t="str">
        <f t="shared" si="11"/>
        <v/>
      </c>
    </row>
    <row r="90" spans="1:12" s="5" customFormat="1" ht="19.95" customHeight="1" x14ac:dyDescent="0.7">
      <c r="A90" s="25"/>
      <c r="B90" s="14"/>
      <c r="C90" s="106"/>
      <c r="D90" s="107"/>
      <c r="E90" s="106"/>
      <c r="F90" s="107"/>
      <c r="G90" s="108"/>
      <c r="H90" s="108"/>
      <c r="I90" s="108"/>
      <c r="J90" s="11" t="str">
        <f t="shared" si="9"/>
        <v/>
      </c>
      <c r="K90" s="12">
        <f t="shared" si="10"/>
        <v>1.3698630136986301E-3</v>
      </c>
      <c r="L90" s="26" t="str">
        <f t="shared" si="11"/>
        <v/>
      </c>
    </row>
    <row r="91" spans="1:12" s="5" customFormat="1" ht="19.95" customHeight="1" x14ac:dyDescent="0.7">
      <c r="A91" s="25"/>
      <c r="B91" s="14"/>
      <c r="C91" s="106"/>
      <c r="D91" s="107"/>
      <c r="E91" s="106"/>
      <c r="F91" s="107" t="str">
        <f>IF(OR(ISBLANK(#REF!),ISBLANK(B91)),"",B91-#REF!)</f>
        <v/>
      </c>
      <c r="G91" s="108"/>
      <c r="H91" s="108"/>
      <c r="I91" s="108"/>
      <c r="J91" s="11" t="str">
        <f t="shared" si="9"/>
        <v/>
      </c>
      <c r="K91" s="12">
        <f t="shared" si="10"/>
        <v>1.3698630136986301E-3</v>
      </c>
      <c r="L91" s="26" t="str">
        <f t="shared" si="11"/>
        <v/>
      </c>
    </row>
    <row r="92" spans="1:12" s="5" customFormat="1" ht="19.95" customHeight="1" x14ac:dyDescent="0.7">
      <c r="A92" s="25"/>
      <c r="B92" s="14"/>
      <c r="C92" s="106"/>
      <c r="D92" s="107"/>
      <c r="E92" s="106"/>
      <c r="F92" s="107" t="str">
        <f>IF(OR(ISBLANK(#REF!),ISBLANK(B92)),"",B92-#REF!)</f>
        <v/>
      </c>
      <c r="G92" s="108"/>
      <c r="H92" s="108"/>
      <c r="I92" s="108"/>
      <c r="J92" s="11" t="str">
        <f t="shared" si="9"/>
        <v/>
      </c>
      <c r="K92" s="12">
        <f t="shared" si="10"/>
        <v>1.3698630136986301E-3</v>
      </c>
      <c r="L92" s="26" t="str">
        <f t="shared" si="11"/>
        <v/>
      </c>
    </row>
    <row r="93" spans="1:12" s="5" customFormat="1" ht="19.95" customHeight="1" x14ac:dyDescent="0.7">
      <c r="A93" s="25"/>
      <c r="B93" s="14"/>
      <c r="C93" s="106"/>
      <c r="D93" s="107"/>
      <c r="E93" s="106"/>
      <c r="F93" s="107" t="str">
        <f>IF(OR(ISBLANK(#REF!),ISBLANK(B93)),"",B93-#REF!)</f>
        <v/>
      </c>
      <c r="G93" s="108"/>
      <c r="H93" s="108"/>
      <c r="I93" s="108"/>
      <c r="J93" s="11" t="str">
        <f t="shared" si="9"/>
        <v/>
      </c>
      <c r="K93" s="12">
        <f t="shared" si="10"/>
        <v>1.3698630136986301E-3</v>
      </c>
      <c r="L93" s="26" t="str">
        <f t="shared" si="11"/>
        <v/>
      </c>
    </row>
    <row r="94" spans="1:12" s="5" customFormat="1" ht="19.95" customHeight="1" x14ac:dyDescent="0.7">
      <c r="A94" s="25"/>
      <c r="B94" s="14"/>
      <c r="C94" s="106"/>
      <c r="D94" s="107"/>
      <c r="E94" s="106"/>
      <c r="F94" s="107" t="str">
        <f>IF(OR(ISBLANK(#REF!),ISBLANK(B94)),"",B94-#REF!)</f>
        <v/>
      </c>
      <c r="G94" s="108"/>
      <c r="H94" s="108"/>
      <c r="I94" s="108"/>
      <c r="J94" s="11" t="str">
        <f t="shared" si="9"/>
        <v/>
      </c>
      <c r="K94" s="12">
        <f t="shared" si="10"/>
        <v>1.3698630136986301E-3</v>
      </c>
      <c r="L94" s="26" t="str">
        <f t="shared" si="11"/>
        <v/>
      </c>
    </row>
    <row r="95" spans="1:12" s="5" customFormat="1" ht="19.95" customHeight="1" x14ac:dyDescent="0.7">
      <c r="A95" s="25"/>
      <c r="B95" s="14"/>
      <c r="C95" s="106"/>
      <c r="D95" s="107"/>
      <c r="E95" s="106"/>
      <c r="F95" s="107" t="str">
        <f>IF(OR(ISBLANK(#REF!),ISBLANK(B95)),"",B95-#REF!)</f>
        <v/>
      </c>
      <c r="G95" s="108"/>
      <c r="H95" s="108"/>
      <c r="I95" s="108"/>
      <c r="J95" s="11" t="str">
        <f t="shared" si="9"/>
        <v/>
      </c>
      <c r="K95" s="12">
        <f t="shared" si="10"/>
        <v>1.3698630136986301E-3</v>
      </c>
      <c r="L95" s="26" t="str">
        <f t="shared" si="11"/>
        <v/>
      </c>
    </row>
    <row r="96" spans="1:12" s="5" customFormat="1" ht="19.95" customHeight="1" x14ac:dyDescent="0.7">
      <c r="A96" s="25"/>
      <c r="B96" s="14"/>
      <c r="C96" s="106"/>
      <c r="D96" s="107"/>
      <c r="E96" s="106"/>
      <c r="F96" s="107" t="str">
        <f>IF(OR(ISBLANK(#REF!),ISBLANK(B96)),"",B96-#REF!)</f>
        <v/>
      </c>
      <c r="G96" s="108"/>
      <c r="H96" s="108"/>
      <c r="I96" s="108"/>
      <c r="J96" s="11" t="str">
        <f t="shared" si="9"/>
        <v/>
      </c>
      <c r="K96" s="12">
        <f t="shared" si="10"/>
        <v>1.3698630136986301E-3</v>
      </c>
      <c r="L96" s="26" t="str">
        <f t="shared" si="11"/>
        <v/>
      </c>
    </row>
    <row r="97" spans="1:12" s="5" customFormat="1" ht="19.95" customHeight="1" x14ac:dyDescent="0.7">
      <c r="A97" s="25"/>
      <c r="B97" s="14"/>
      <c r="C97" s="106"/>
      <c r="D97" s="107"/>
      <c r="E97" s="106"/>
      <c r="F97" s="107" t="str">
        <f>IF(OR(ISBLANK(#REF!),ISBLANK(B97)),"",B97-#REF!)</f>
        <v/>
      </c>
      <c r="G97" s="108"/>
      <c r="H97" s="108"/>
      <c r="I97" s="108"/>
      <c r="J97" s="11" t="str">
        <f t="shared" si="9"/>
        <v/>
      </c>
      <c r="K97" s="12">
        <f t="shared" si="10"/>
        <v>1.3698630136986301E-3</v>
      </c>
      <c r="L97" s="26" t="str">
        <f t="shared" si="11"/>
        <v/>
      </c>
    </row>
    <row r="98" spans="1:12" s="5" customFormat="1" ht="19.95" customHeight="1" x14ac:dyDescent="0.7">
      <c r="A98" s="25"/>
      <c r="B98" s="14"/>
      <c r="C98" s="106"/>
      <c r="D98" s="107"/>
      <c r="E98" s="106"/>
      <c r="F98" s="107" t="str">
        <f>IF(OR(ISBLANK(#REF!),ISBLANK(B98)),"",B98-#REF!)</f>
        <v/>
      </c>
      <c r="G98" s="108"/>
      <c r="H98" s="108"/>
      <c r="I98" s="108"/>
      <c r="J98" s="11" t="str">
        <f t="shared" si="9"/>
        <v/>
      </c>
      <c r="K98" s="12">
        <f t="shared" si="10"/>
        <v>1.3698630136986301E-3</v>
      </c>
      <c r="L98" s="26" t="str">
        <f t="shared" si="11"/>
        <v/>
      </c>
    </row>
    <row r="99" spans="1:12" s="5" customFormat="1" ht="19.95" customHeight="1" x14ac:dyDescent="0.7">
      <c r="A99" s="25"/>
      <c r="B99" s="14"/>
      <c r="C99" s="106"/>
      <c r="D99" s="107"/>
      <c r="E99" s="106"/>
      <c r="F99" s="107" t="str">
        <f>IF(OR(ISBLANK(#REF!),ISBLANK(B99)),"",B99-#REF!)</f>
        <v/>
      </c>
      <c r="G99" s="108"/>
      <c r="H99" s="108"/>
      <c r="I99" s="108"/>
      <c r="J99" s="11" t="str">
        <f t="shared" si="9"/>
        <v/>
      </c>
      <c r="K99" s="12">
        <f t="shared" si="10"/>
        <v>1.3698630136986301E-3</v>
      </c>
      <c r="L99" s="26" t="str">
        <f t="shared" si="11"/>
        <v/>
      </c>
    </row>
    <row r="100" spans="1:12" s="5" customFormat="1" ht="19.95" customHeight="1" x14ac:dyDescent="0.7">
      <c r="A100" s="25"/>
      <c r="B100" s="14"/>
      <c r="C100" s="106"/>
      <c r="D100" s="107"/>
      <c r="E100" s="106"/>
      <c r="F100" s="107" t="str">
        <f>IF(OR(ISBLANK(#REF!),ISBLANK(B100)),"",B100-#REF!)</f>
        <v/>
      </c>
      <c r="G100" s="108"/>
      <c r="H100" s="108"/>
      <c r="I100" s="108"/>
      <c r="J100" s="11" t="str">
        <f>IF(OR(ISBLANK(A100),ISBLANK(B100)),"",(B100-A100)+1)</f>
        <v/>
      </c>
      <c r="K100" s="12">
        <f t="shared" si="10"/>
        <v>1.3698630136986301E-3</v>
      </c>
      <c r="L100" s="26" t="str">
        <f t="shared" si="11"/>
        <v/>
      </c>
    </row>
    <row r="101" spans="1:12" s="5" customFormat="1" ht="34.799999999999997" customHeight="1" x14ac:dyDescent="0.7">
      <c r="A101" s="116" t="s">
        <v>89</v>
      </c>
      <c r="B101" s="117"/>
      <c r="C101" s="117"/>
      <c r="D101" s="117"/>
      <c r="E101" s="117"/>
      <c r="F101" s="117"/>
      <c r="G101" s="117"/>
      <c r="H101" s="117"/>
      <c r="I101" s="117"/>
      <c r="J101" s="117"/>
      <c r="K101" s="118"/>
      <c r="L101" s="38">
        <f>MIN(10,ROUND(SUM(L87:L100),4))</f>
        <v>0</v>
      </c>
    </row>
    <row r="102" spans="1:12" s="6" customFormat="1" ht="31.8" customHeight="1" x14ac:dyDescent="0.7">
      <c r="A102" s="158" t="s">
        <v>83</v>
      </c>
      <c r="B102" s="159"/>
      <c r="C102" s="159"/>
      <c r="D102" s="159"/>
      <c r="E102" s="159"/>
      <c r="F102" s="159"/>
      <c r="G102" s="160"/>
      <c r="H102" s="160"/>
      <c r="I102" s="160"/>
      <c r="J102" s="159"/>
      <c r="K102" s="161"/>
      <c r="L102" s="27" t="s">
        <v>86</v>
      </c>
    </row>
    <row r="103" spans="1:12" s="6" customFormat="1" ht="39" customHeight="1" x14ac:dyDescent="0.7">
      <c r="A103" s="75" t="s">
        <v>87</v>
      </c>
      <c r="B103" s="76"/>
      <c r="C103" s="76"/>
      <c r="D103" s="76"/>
      <c r="E103" s="76"/>
      <c r="F103" s="76"/>
      <c r="G103" s="76"/>
      <c r="H103" s="76"/>
      <c r="I103" s="76"/>
      <c r="J103" s="76"/>
      <c r="K103" s="76"/>
      <c r="L103" s="37">
        <f>MIN(35,ROUND(SUM(L50+L67+L84+L101),4))</f>
        <v>0</v>
      </c>
    </row>
    <row r="104" spans="1:12" s="6" customFormat="1" ht="8.4" customHeight="1" x14ac:dyDescent="0.7">
      <c r="A104" s="28"/>
      <c r="B104" s="40"/>
      <c r="C104" s="40"/>
      <c r="D104" s="40"/>
      <c r="E104" s="40"/>
      <c r="F104" s="40"/>
      <c r="G104" s="40"/>
      <c r="H104" s="40"/>
      <c r="I104" s="40"/>
      <c r="J104" s="40"/>
      <c r="K104" s="40"/>
      <c r="L104" s="41"/>
    </row>
    <row r="105" spans="1:12" s="7" customFormat="1" ht="26.4" x14ac:dyDescent="0.85">
      <c r="A105" s="80" t="s">
        <v>16</v>
      </c>
      <c r="B105" s="81"/>
      <c r="C105" s="79"/>
      <c r="D105" s="79"/>
      <c r="E105" s="79"/>
      <c r="F105" s="79"/>
      <c r="G105" s="43" t="s">
        <v>17</v>
      </c>
      <c r="H105" s="42"/>
      <c r="I105" s="44"/>
      <c r="J105" s="44"/>
      <c r="K105" s="44"/>
      <c r="L105" s="45"/>
    </row>
    <row r="106" spans="1:12" s="6" customFormat="1" ht="17.399999999999999" customHeight="1" x14ac:dyDescent="0.7">
      <c r="A106" s="30"/>
      <c r="B106" s="77"/>
      <c r="C106" s="77"/>
      <c r="D106" s="77"/>
      <c r="E106" s="77"/>
      <c r="F106" s="77"/>
      <c r="G106" s="77"/>
      <c r="H106" s="77"/>
      <c r="I106" s="77"/>
      <c r="J106" s="77"/>
      <c r="K106" s="77"/>
      <c r="L106" s="45"/>
    </row>
    <row r="107" spans="1:12" s="8" customFormat="1" ht="117.6" customHeight="1" x14ac:dyDescent="0.7">
      <c r="A107" s="29"/>
      <c r="B107" s="78" t="s">
        <v>90</v>
      </c>
      <c r="C107" s="78"/>
      <c r="D107" s="78"/>
      <c r="E107" s="78"/>
      <c r="F107" s="78"/>
      <c r="G107" s="78"/>
      <c r="H107" s="78"/>
      <c r="I107" s="78"/>
      <c r="J107" s="78"/>
      <c r="K107" s="78"/>
      <c r="L107" s="45"/>
    </row>
    <row r="108" spans="1:12" s="6" customFormat="1" ht="7.95" customHeight="1" x14ac:dyDescent="0.85">
      <c r="A108" s="29"/>
      <c r="B108" s="46"/>
      <c r="C108" s="46"/>
      <c r="D108" s="46"/>
      <c r="E108" s="46"/>
      <c r="F108" s="46"/>
      <c r="G108" s="46"/>
      <c r="L108" s="47"/>
    </row>
    <row r="109" spans="1:12" s="6" customFormat="1" ht="24" x14ac:dyDescent="0.85">
      <c r="A109" s="29"/>
      <c r="B109" s="46"/>
      <c r="C109" s="48" t="s">
        <v>18</v>
      </c>
      <c r="D109" s="79"/>
      <c r="E109" s="79"/>
      <c r="F109" s="49" t="s">
        <v>19</v>
      </c>
      <c r="G109" s="49"/>
      <c r="L109" s="47"/>
    </row>
    <row r="110" spans="1:12" s="6" customFormat="1" ht="24" x14ac:dyDescent="0.85">
      <c r="A110" s="29"/>
      <c r="B110" s="46"/>
      <c r="C110" s="49"/>
      <c r="D110" s="49"/>
      <c r="E110" s="49"/>
      <c r="F110" s="49"/>
      <c r="G110" s="49"/>
      <c r="L110" s="47"/>
    </row>
    <row r="111" spans="1:12" s="6" customFormat="1" ht="24" x14ac:dyDescent="0.85">
      <c r="A111" s="29"/>
      <c r="C111" s="50"/>
      <c r="D111" s="51" t="s">
        <v>20</v>
      </c>
      <c r="E111" s="52"/>
      <c r="F111" s="51" t="s">
        <v>20</v>
      </c>
      <c r="G111" s="50"/>
      <c r="H111" s="53"/>
      <c r="I111" s="54"/>
      <c r="L111" s="47"/>
    </row>
    <row r="112" spans="1:12" s="6" customFormat="1" ht="24" x14ac:dyDescent="0.85">
      <c r="A112" s="29"/>
      <c r="B112" s="46"/>
      <c r="C112" s="49"/>
      <c r="D112" s="49"/>
      <c r="E112" s="49"/>
      <c r="F112" s="49"/>
      <c r="G112" s="49"/>
      <c r="L112" s="47"/>
    </row>
    <row r="113" spans="1:12" s="6" customFormat="1" ht="24" x14ac:dyDescent="0.85">
      <c r="A113" s="29"/>
      <c r="B113" s="46"/>
      <c r="C113" s="55"/>
      <c r="D113" s="56"/>
      <c r="E113" s="57" t="s">
        <v>21</v>
      </c>
      <c r="F113" s="56"/>
      <c r="G113" s="49"/>
      <c r="I113" s="58"/>
      <c r="J113" s="58"/>
      <c r="L113" s="47"/>
    </row>
    <row r="114" spans="1:12" s="6" customFormat="1" ht="79.8" customHeight="1" x14ac:dyDescent="0.7">
      <c r="A114" s="29"/>
      <c r="C114" s="56" t="s">
        <v>22</v>
      </c>
      <c r="D114" s="49"/>
      <c r="E114" s="74"/>
      <c r="F114" s="74"/>
      <c r="G114" s="74"/>
      <c r="H114" s="59"/>
      <c r="I114" s="59"/>
      <c r="L114" s="47"/>
    </row>
    <row r="115" spans="1:12" s="6" customFormat="1" ht="78" customHeight="1" thickBot="1" x14ac:dyDescent="0.9">
      <c r="A115" s="60"/>
      <c r="B115" s="61"/>
      <c r="C115" s="61"/>
      <c r="D115" s="61"/>
      <c r="E115" s="61"/>
      <c r="F115" s="61"/>
      <c r="G115" s="61"/>
      <c r="H115" s="61"/>
      <c r="I115" s="61"/>
      <c r="J115" s="61"/>
      <c r="K115" s="61"/>
      <c r="L115" s="62"/>
    </row>
    <row r="116" spans="1:12" s="6" customFormat="1" ht="15" customHeight="1" x14ac:dyDescent="0.7">
      <c r="A116" s="9"/>
      <c r="B116" s="1"/>
      <c r="C116" s="1"/>
      <c r="D116" s="1"/>
      <c r="E116" s="1"/>
      <c r="F116" s="1"/>
      <c r="G116" s="1"/>
      <c r="H116" s="1"/>
      <c r="I116" s="1"/>
      <c r="J116" s="1"/>
      <c r="K116" s="1"/>
      <c r="L116" s="1"/>
    </row>
  </sheetData>
  <sheetProtection algorithmName="SHA-512" hashValue="ASH4mHGzU9eKzoPSWiyAcmIRBQvyr+5WnayXCqulRJIpMeiXoSP53bOwmPfqlu2NCZBQ1NNrD6bfW6ovuHBhjg==" saltValue="K3KELWvbCVdMlRXyRXgtgQ==" spinCount="100000" sheet="1" objects="1" scenarios="1"/>
  <mergeCells count="247">
    <mergeCell ref="A33:L33"/>
    <mergeCell ref="E73:F73"/>
    <mergeCell ref="C88:D88"/>
    <mergeCell ref="E88:F88"/>
    <mergeCell ref="G88:I88"/>
    <mergeCell ref="G75:I75"/>
    <mergeCell ref="C72:D72"/>
    <mergeCell ref="G72:I72"/>
    <mergeCell ref="C73:D73"/>
    <mergeCell ref="E72:F72"/>
    <mergeCell ref="G73:I73"/>
    <mergeCell ref="A84:K84"/>
    <mergeCell ref="E82:F82"/>
    <mergeCell ref="G82:I82"/>
    <mergeCell ref="C83:D83"/>
    <mergeCell ref="E83:F83"/>
    <mergeCell ref="G83:I83"/>
    <mergeCell ref="A85:K85"/>
    <mergeCell ref="C86:D86"/>
    <mergeCell ref="C82:D82"/>
    <mergeCell ref="A50:K50"/>
    <mergeCell ref="C71:D71"/>
    <mergeCell ref="E71:F71"/>
    <mergeCell ref="G71:I71"/>
    <mergeCell ref="K12:L12"/>
    <mergeCell ref="A14:L14"/>
    <mergeCell ref="E63:F63"/>
    <mergeCell ref="G63:I63"/>
    <mergeCell ref="C64:D64"/>
    <mergeCell ref="E64:F64"/>
    <mergeCell ref="G64:I64"/>
    <mergeCell ref="C65:D65"/>
    <mergeCell ref="E65:F65"/>
    <mergeCell ref="G65:I65"/>
    <mergeCell ref="C58:D58"/>
    <mergeCell ref="E58:F58"/>
    <mergeCell ref="G58:I58"/>
    <mergeCell ref="C59:D59"/>
    <mergeCell ref="E59:F59"/>
    <mergeCell ref="G59:I59"/>
    <mergeCell ref="E38:F38"/>
    <mergeCell ref="E39:F39"/>
    <mergeCell ref="G35:I35"/>
    <mergeCell ref="A51:K51"/>
    <mergeCell ref="C52:D52"/>
    <mergeCell ref="E52:F52"/>
    <mergeCell ref="G52:I52"/>
    <mergeCell ref="G56:I56"/>
    <mergeCell ref="G77:I77"/>
    <mergeCell ref="C80:D80"/>
    <mergeCell ref="G93:I93"/>
    <mergeCell ref="C94:D94"/>
    <mergeCell ref="C90:D90"/>
    <mergeCell ref="E90:F90"/>
    <mergeCell ref="G90:I90"/>
    <mergeCell ref="C91:D91"/>
    <mergeCell ref="A12:J12"/>
    <mergeCell ref="E56:F56"/>
    <mergeCell ref="E80:F80"/>
    <mergeCell ref="G80:I80"/>
    <mergeCell ref="C81:D81"/>
    <mergeCell ref="E81:F81"/>
    <mergeCell ref="G81:I81"/>
    <mergeCell ref="E86:F86"/>
    <mergeCell ref="G86:I86"/>
    <mergeCell ref="C87:D87"/>
    <mergeCell ref="E87:F87"/>
    <mergeCell ref="G87:I87"/>
    <mergeCell ref="C62:D62"/>
    <mergeCell ref="E62:F62"/>
    <mergeCell ref="G62:I62"/>
    <mergeCell ref="C63:D63"/>
    <mergeCell ref="G61:I61"/>
    <mergeCell ref="C79:D79"/>
    <mergeCell ref="E79:F79"/>
    <mergeCell ref="G79:I79"/>
    <mergeCell ref="A101:K101"/>
    <mergeCell ref="C98:D98"/>
    <mergeCell ref="E98:F98"/>
    <mergeCell ref="G98:I98"/>
    <mergeCell ref="C99:D99"/>
    <mergeCell ref="E99:F99"/>
    <mergeCell ref="G99:I99"/>
    <mergeCell ref="C70:D70"/>
    <mergeCell ref="E70:F70"/>
    <mergeCell ref="G70:I70"/>
    <mergeCell ref="C74:D74"/>
    <mergeCell ref="E74:F74"/>
    <mergeCell ref="G74:I74"/>
    <mergeCell ref="C75:D75"/>
    <mergeCell ref="E75:F75"/>
    <mergeCell ref="C76:D76"/>
    <mergeCell ref="E76:F76"/>
    <mergeCell ref="G76:I76"/>
    <mergeCell ref="C77:D77"/>
    <mergeCell ref="E77:F77"/>
    <mergeCell ref="G40:I40"/>
    <mergeCell ref="G44:I44"/>
    <mergeCell ref="C44:D44"/>
    <mergeCell ref="C47:D47"/>
    <mergeCell ref="A102:K102"/>
    <mergeCell ref="C89:D89"/>
    <mergeCell ref="E89:F89"/>
    <mergeCell ref="G89:I89"/>
    <mergeCell ref="C92:D92"/>
    <mergeCell ref="C100:D100"/>
    <mergeCell ref="E100:F100"/>
    <mergeCell ref="G100:I100"/>
    <mergeCell ref="E49:F49"/>
    <mergeCell ref="C53:D53"/>
    <mergeCell ref="E53:F53"/>
    <mergeCell ref="G53:I53"/>
    <mergeCell ref="C54:D54"/>
    <mergeCell ref="E54:F54"/>
    <mergeCell ref="G54:I54"/>
    <mergeCell ref="G91:I91"/>
    <mergeCell ref="E60:F60"/>
    <mergeCell ref="G60:I60"/>
    <mergeCell ref="C61:D61"/>
    <mergeCell ref="E61:F61"/>
    <mergeCell ref="C48:D48"/>
    <mergeCell ref="G41:I41"/>
    <mergeCell ref="G42:I42"/>
    <mergeCell ref="G43:I43"/>
    <mergeCell ref="C49:D49"/>
    <mergeCell ref="C45:D45"/>
    <mergeCell ref="C46:D46"/>
    <mergeCell ref="G45:I45"/>
    <mergeCell ref="G49:I49"/>
    <mergeCell ref="E47:F47"/>
    <mergeCell ref="E48:F48"/>
    <mergeCell ref="G47:I47"/>
    <mergeCell ref="G48:I48"/>
    <mergeCell ref="E45:F45"/>
    <mergeCell ref="E46:F46"/>
    <mergeCell ref="G46:I46"/>
    <mergeCell ref="E41:F41"/>
    <mergeCell ref="E42:F42"/>
    <mergeCell ref="E43:F43"/>
    <mergeCell ref="E44:F44"/>
    <mergeCell ref="A3:J3"/>
    <mergeCell ref="A13:L13"/>
    <mergeCell ref="A32:K32"/>
    <mergeCell ref="A34:K34"/>
    <mergeCell ref="G6:I6"/>
    <mergeCell ref="G7:I7"/>
    <mergeCell ref="D6:E6"/>
    <mergeCell ref="D7:E7"/>
    <mergeCell ref="A6:C6"/>
    <mergeCell ref="K6:L6"/>
    <mergeCell ref="K3:L3"/>
    <mergeCell ref="A5:J5"/>
    <mergeCell ref="K5:L5"/>
    <mergeCell ref="A8:J8"/>
    <mergeCell ref="K8:L8"/>
    <mergeCell ref="A31:H31"/>
    <mergeCell ref="A30:H30"/>
    <mergeCell ref="A23:H23"/>
    <mergeCell ref="A29:H29"/>
    <mergeCell ref="A7:C7"/>
    <mergeCell ref="K7:L7"/>
    <mergeCell ref="G10:J10"/>
    <mergeCell ref="A18:H18"/>
    <mergeCell ref="K9:L9"/>
    <mergeCell ref="K10:L10"/>
    <mergeCell ref="A9:C9"/>
    <mergeCell ref="A10:C10"/>
    <mergeCell ref="A11:L11"/>
    <mergeCell ref="D9:F9"/>
    <mergeCell ref="D10:F10"/>
    <mergeCell ref="G9:J9"/>
    <mergeCell ref="C43:D43"/>
    <mergeCell ref="C35:D35"/>
    <mergeCell ref="C36:D36"/>
    <mergeCell ref="C37:D37"/>
    <mergeCell ref="C38:D38"/>
    <mergeCell ref="C39:D39"/>
    <mergeCell ref="E35:F35"/>
    <mergeCell ref="E36:F36"/>
    <mergeCell ref="E37:F37"/>
    <mergeCell ref="C40:D40"/>
    <mergeCell ref="C41:D41"/>
    <mergeCell ref="C42:D42"/>
    <mergeCell ref="G36:I36"/>
    <mergeCell ref="G37:I37"/>
    <mergeCell ref="G38:I38"/>
    <mergeCell ref="G39:I39"/>
    <mergeCell ref="E40:F40"/>
    <mergeCell ref="E94:F94"/>
    <mergeCell ref="G94:I94"/>
    <mergeCell ref="C96:D96"/>
    <mergeCell ref="E96:F96"/>
    <mergeCell ref="G96:I96"/>
    <mergeCell ref="C97:D97"/>
    <mergeCell ref="E97:F97"/>
    <mergeCell ref="G97:I97"/>
    <mergeCell ref="C95:D95"/>
    <mergeCell ref="E95:F95"/>
    <mergeCell ref="G95:I95"/>
    <mergeCell ref="E92:F92"/>
    <mergeCell ref="G92:I92"/>
    <mergeCell ref="C93:D93"/>
    <mergeCell ref="E93:F93"/>
    <mergeCell ref="E91:F91"/>
    <mergeCell ref="C55:D55"/>
    <mergeCell ref="E55:F55"/>
    <mergeCell ref="G55:I55"/>
    <mergeCell ref="C56:D56"/>
    <mergeCell ref="C57:D57"/>
    <mergeCell ref="E57:F57"/>
    <mergeCell ref="C78:D78"/>
    <mergeCell ref="E78:F78"/>
    <mergeCell ref="G78:I78"/>
    <mergeCell ref="G57:I57"/>
    <mergeCell ref="A68:K68"/>
    <mergeCell ref="C69:D69"/>
    <mergeCell ref="E69:F69"/>
    <mergeCell ref="G69:I69"/>
    <mergeCell ref="C66:D66"/>
    <mergeCell ref="E66:F66"/>
    <mergeCell ref="G66:I66"/>
    <mergeCell ref="A67:K67"/>
    <mergeCell ref="C60:D60"/>
    <mergeCell ref="E114:G114"/>
    <mergeCell ref="A103:K103"/>
    <mergeCell ref="B106:K106"/>
    <mergeCell ref="B107:K107"/>
    <mergeCell ref="C105:F105"/>
    <mergeCell ref="D109:E109"/>
    <mergeCell ref="A105:B105"/>
    <mergeCell ref="A15:L15"/>
    <mergeCell ref="J18:L31"/>
    <mergeCell ref="A24:H24"/>
    <mergeCell ref="A25:H25"/>
    <mergeCell ref="A28:H28"/>
    <mergeCell ref="A16:B16"/>
    <mergeCell ref="C16:I16"/>
    <mergeCell ref="J16:L16"/>
    <mergeCell ref="A17:B17"/>
    <mergeCell ref="C17:I17"/>
    <mergeCell ref="J17:L17"/>
    <mergeCell ref="B19:H19"/>
    <mergeCell ref="B21:H21"/>
    <mergeCell ref="B22:H22"/>
    <mergeCell ref="B20:H20"/>
    <mergeCell ref="A26:H26"/>
    <mergeCell ref="A27:H27"/>
  </mergeCells>
  <dataValidations xWindow="210" yWindow="532" count="21">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Deberá indicar el número de las funciones realizadas en esta etapa profesional que coincidan con las funciones referidas para este puesto en el anexo y que ha realizado como parte de esta experiencia" sqref="G87:I100 G70:I83 G53:I66 G36:I49" xr:uid="{B2BB10BB-8E5E-4D9F-B177-3A0CEE028072}"/>
    <dataValidation allowBlank="1" showInputMessage="1" showErrorMessage="1" prompt="Solo se consignará experiencia relativa a lo indicado en el requisito 4 del apartado 2.2 Requisitos de experiencia" sqref="A85:K85" xr:uid="{7162585B-BEE5-405A-BCC1-5D3B78790DF8}"/>
    <dataValidation allowBlank="1" showInputMessage="1" showErrorMessage="1" prompt="Firma electrónica o manuscrita" sqref="E114:G114" xr:uid="{BB25E43C-B466-4B0D-A864-89FB0E7E665A}"/>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B42 B66 A87:B100 A36:A49 B36:B41 B43:B49 A66 A53:A65 B53:B65 A70:A83 B70:B79 B81:B83 B80" xr:uid="{1A79758A-E338-44B5-AE6F-43416C6BCAF8}">
      <formula1>26665</formula1>
      <formula2>45690</formula2>
    </dataValidation>
    <dataValidation allowBlank="1" showInputMessage="1" showErrorMessage="1" prompt="Deberá indicar el sector al que pertenece esta empresa indicada en esta etapa laboral." sqref="E87:F100 E70:F83 E36:F49 E53:F66" xr:uid="{4B97DE1E-E0A5-4B1A-A747-4E413AEEB3A9}"/>
    <dataValidation allowBlank="1" showInputMessage="1" showErrorMessage="1" prompt="Deberá indicar el nombre de la empresa tal y como figura en su vida laboral y/o contrato. " sqref="C36:D49 C53:D66 C70:D83 C87:D100" xr:uid="{FC8F155C-771F-48C5-BF7A-B26CA128058C}"/>
    <dataValidation allowBlank="1" showInputMessage="1" showErrorMessage="1" prompt="Solo se consignará experiencia relativa a lo indicado en el requisito 1 del apartado 2.2 Requisitos de experiencia" sqref="A34:K34" xr:uid="{8799B38E-677B-45E5-9E38-2CFEC2AEA8DA}"/>
    <dataValidation allowBlank="1" showInputMessage="1" showErrorMessage="1" prompt="Solo se consignará experiencia relativa a lo indicado en el requisito 2 del apartado 2.2 Requisitos de experiencia" sqref="A51:K51" xr:uid="{10B5220D-8F0F-473D-B10A-D885C81980A1}"/>
    <dataValidation allowBlank="1" showInputMessage="1" showErrorMessage="1" prompt="Solo se consignará experiencia relativa a lo indicado en el requisito 3 del apartado 2.2 Requisitos de experiencia" sqref="A68:K68" xr:uid="{62FA7EAF-6ED3-45A2-A641-E686BF35661B}"/>
    <dataValidation allowBlank="1" showInputMessage="1" showErrorMessage="1" prompt="El puesto no contempla ningún conocimiento específico, no computarán los méritos en este apartado." sqref="A102:K102" xr:uid="{DC2E635D-651B-4D4E-8D2C-C9D32CC9D314}"/>
    <dataValidation allowBlank="1" showInputMessage="1" showErrorMessage="1" prompt="Marque cada cuadro de requisitos con una cruz para verificar que cumple con cada uno de los requisitos indicados en el anexo específico de este puesto. Solo se admitirán declaraciones que indiquen cumplir con todos y cada uno de los requisitos." sqref="J18" xr:uid="{066A0665-B27A-4293-8EB2-EEA34202079D}"/>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7:L17" xr:uid="{FDC853A3-2CB9-4984-B4BC-E8959A07A64B}"/>
    <dataValidation allowBlank="1" showInputMessage="1" showErrorMessage="1" prompt="Se debe indicar el año de finalización de cada una de las titulaciones requeridas en el requisito, siguiendo el orden en el que indica las titulaciones, es decir, primero la fecha de la primera titulación indicada, luego la segunda." sqref="A17:B17" xr:uid="{2280EAC9-4488-42AF-919C-1F4977E10DE2}"/>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7:I17" xr:uid="{0610477C-3F46-4E63-89E3-C47662AE33DA}"/>
    <dataValidation allowBlank="1" showInputMessage="1" showErrorMessage="1" prompt="Indicar NOMBRE y APELLIDOS" sqref="C105:F105" xr:uid="{CF61EBD8-1C72-4FAD-B562-54E8818C8D74}"/>
  </dataValidations>
  <printOptions horizontalCentered="1"/>
  <pageMargins left="0.70866141732283472" right="0.70866141732283472" top="0.74803149606299213" bottom="0.74803149606299213" header="0.31496062992125984" footer="0.31496062992125984"/>
  <pageSetup paperSize="9" scale="46" fitToHeight="0" orientation="portrait" r:id="rId1"/>
  <drawing r:id="rId2"/>
  <extLst>
    <ext xmlns:x14="http://schemas.microsoft.com/office/spreadsheetml/2009/9/main" uri="{CCE6A557-97BC-4b89-ADB6-D9C93CAAB3DF}">
      <x14:dataValidations xmlns:xm="http://schemas.microsoft.com/office/excel/2006/main" xWindow="210" yWindow="532" count="7">
        <x14:dataValidation type="list" allowBlank="1" showInputMessage="1" showErrorMessage="1" error="Debe marcar con una X" prompt="Marque la casilla de verificación con una X para informar que cumple con el requisito 4 de experiencia del punto 2.2 indicado en el anexo específico del puesto 1.1. Solo se admitirán declaraciones que indiquen cumplir con todos los requisitos." xr:uid="{A8488330-BF0E-4220-A0CA-7E518DAB92AA}">
          <x14:formula1>
            <xm:f>Hoja1!$A$7</xm:f>
          </x14:formula1>
          <xm:sqref>I22</xm:sqref>
        </x14:dataValidation>
        <x14:dataValidation type="list" allowBlank="1" showInputMessage="1" showErrorMessage="1" error="Debe marcar con una X" prompt="Marque la casilla de verificación con una X para informar que cumple con el punto 2.4 de idiomas, si son requeridos en el anexo específico del puesto 1.1. Solo se admitirán declaraciones que indiquen cumplir con los requisitos." xr:uid="{D216C8EA-9D12-4A7C-B324-6FDEFEEDB009}">
          <x14:formula1>
            <xm:f>Hoja1!$A$7</xm:f>
          </x14:formula1>
          <xm:sqref>I31</xm:sqref>
        </x14:dataValidation>
        <x14:dataValidation type="list" allowBlank="1" showInputMessage="1" showErrorMessage="1" error="Debe marcar con una X" prompt="Marque la casilla de verificación con una X para informar que cumple con el requisito 1 de experiencia del punto 2.2 indicado en el anexo específico del puesto 1.1. Solo se admitirán declaraciones que indiquen cumplir con todos los requisitos." xr:uid="{7AE32D79-A1FF-41CF-8097-A0AAFAE84813}">
          <x14:formula1>
            <xm:f>Hoja1!$A$7</xm:f>
          </x14:formula1>
          <xm:sqref>I19</xm:sqref>
        </x14:dataValidation>
        <x14:dataValidation type="list" allowBlank="1" showInputMessage="1" showErrorMessage="1" error="Debe marcar con una X" prompt="Marque la casilla de verificación con una X para informar que cumple con el requisito del punto 2.3" xr:uid="{7D92C07F-5A12-4D0D-8A4A-6FCF05233E79}">
          <x14:formula1>
            <xm:f>Hoja1!$A$7</xm:f>
          </x14:formula1>
          <xm:sqref>I24:I29</xm:sqref>
        </x14:dataValidation>
        <x14:dataValidation type="list" allowBlank="1" showInputMessage="1" showErrorMessage="1" error="Debe marcar con una X" prompt="Marque la casilla de verificación con una X para informar que cumple con el requisito 2 de experiencia del punto 2.2 indicado en el anexo específico del puesto 1.1. Solo se admitirán declaraciones que indiquen cumplir con todos los requisitos." xr:uid="{100466BF-D6AF-46AC-A516-2A2E44EC8537}">
          <x14:formula1>
            <xm:f>Hoja1!$A$7</xm:f>
          </x14:formula1>
          <xm:sqref>I20</xm:sqref>
        </x14:dataValidation>
        <x14:dataValidation type="list" allowBlank="1" showInputMessage="1" showErrorMessage="1" error="Debe marcar con una X" prompt="Marque la casilla de verificación con una X para informar que cumple con el requisito 3 de experiencia del punto 2.2 indicado en el anexo específico del puesto 1.1. Solo se admitirán declaraciones que indiquen cumplir con todos los requisitos." xr:uid="{5F39054B-2946-400D-8080-FDBC64FF5496}">
          <x14:formula1>
            <xm:f>Hoja1!$A$7</xm:f>
          </x14:formula1>
          <xm:sqref>I21</xm:sqref>
        </x14:dataValidation>
        <x14:dataValidation type="list" allowBlank="1" showDropDown="1" showInputMessage="1" showErrorMessage="1" xr:uid="{233C53FC-1A9A-487E-9BFD-4405FA949EAD}">
          <x14:formula1>
            <xm:f>'B3 TRE23 sin CE'!$A$3:$A$12</xm:f>
          </x14:formula1>
          <xm:sqref>A10:C10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043C9-AD46-43DF-8C69-07F69FF84F6F}">
  <dimension ref="A1:P12"/>
  <sheetViews>
    <sheetView showGridLines="0" zoomScale="80" zoomScaleNormal="80" workbookViewId="0">
      <pane xSplit="1" ySplit="2" topLeftCell="B3" activePane="bottomRight" state="frozen"/>
      <selection pane="topRight" activeCell="F1" sqref="F1"/>
      <selection pane="bottomLeft" activeCell="A7" sqref="A7"/>
      <selection pane="bottomRight" activeCell="A3" sqref="A3"/>
    </sheetView>
  </sheetViews>
  <sheetFormatPr baseColWidth="10" defaultColWidth="17.44140625" defaultRowHeight="15.6" customHeight="1" x14ac:dyDescent="0.3"/>
  <cols>
    <col min="1" max="1" width="20.88671875" style="64" customWidth="1"/>
    <col min="2" max="2" width="22.21875" style="63" customWidth="1"/>
    <col min="3" max="3" width="47.5546875" style="63" customWidth="1"/>
    <col min="4" max="4" width="24.5546875" style="63" customWidth="1"/>
    <col min="5" max="5" width="34.88671875" style="63" customWidth="1"/>
    <col min="6" max="16" width="28.77734375" style="63" customWidth="1"/>
    <col min="17" max="16384" width="17.44140625" style="63"/>
  </cols>
  <sheetData>
    <row r="1" spans="1:16" ht="15.6" customHeight="1" x14ac:dyDescent="0.3">
      <c r="A1" s="68">
        <v>1</v>
      </c>
      <c r="B1" s="68">
        <v>2</v>
      </c>
      <c r="C1" s="68">
        <v>3</v>
      </c>
      <c r="D1" s="68">
        <v>4</v>
      </c>
      <c r="E1" s="68">
        <v>5</v>
      </c>
      <c r="F1" s="68">
        <v>6</v>
      </c>
      <c r="G1" s="68">
        <v>7</v>
      </c>
      <c r="H1" s="68">
        <v>8</v>
      </c>
      <c r="I1" s="68">
        <v>9</v>
      </c>
      <c r="J1" s="68">
        <v>10</v>
      </c>
      <c r="K1" s="68">
        <v>11</v>
      </c>
      <c r="L1" s="68">
        <v>12</v>
      </c>
      <c r="M1" s="68">
        <v>13</v>
      </c>
      <c r="N1" s="68">
        <v>14</v>
      </c>
      <c r="O1" s="68">
        <v>15</v>
      </c>
      <c r="P1" s="68">
        <v>16</v>
      </c>
    </row>
    <row r="2" spans="1:16" s="65" customFormat="1" ht="38.4" customHeight="1" x14ac:dyDescent="0.25">
      <c r="A2" s="66" t="s">
        <v>48</v>
      </c>
      <c r="B2" s="66" t="s">
        <v>2</v>
      </c>
      <c r="C2" s="66" t="s">
        <v>49</v>
      </c>
      <c r="D2" s="66" t="s">
        <v>50</v>
      </c>
      <c r="E2" s="67" t="s">
        <v>51</v>
      </c>
      <c r="F2" s="67" t="s">
        <v>52</v>
      </c>
      <c r="G2" s="67" t="s">
        <v>53</v>
      </c>
      <c r="H2" s="67" t="s">
        <v>54</v>
      </c>
      <c r="I2" s="67" t="s">
        <v>55</v>
      </c>
      <c r="J2" s="67" t="s">
        <v>56</v>
      </c>
      <c r="K2" s="67" t="s">
        <v>57</v>
      </c>
      <c r="L2" s="67" t="s">
        <v>58</v>
      </c>
      <c r="M2" s="67" t="s">
        <v>59</v>
      </c>
      <c r="N2" s="67" t="s">
        <v>60</v>
      </c>
      <c r="O2" s="67" t="s">
        <v>61</v>
      </c>
      <c r="P2" s="67" t="s">
        <v>30</v>
      </c>
    </row>
    <row r="3" spans="1:16" s="72" customFormat="1" ht="15.6" customHeight="1" x14ac:dyDescent="0.25">
      <c r="A3" s="69" t="s">
        <v>91</v>
      </c>
      <c r="B3" s="70" t="s">
        <v>66</v>
      </c>
      <c r="C3" s="71" t="s">
        <v>68</v>
      </c>
      <c r="D3" s="70" t="s">
        <v>62</v>
      </c>
      <c r="E3" s="71"/>
      <c r="F3" s="71" t="s">
        <v>65</v>
      </c>
      <c r="G3" s="71" t="s">
        <v>92</v>
      </c>
      <c r="H3" s="71" t="s">
        <v>93</v>
      </c>
      <c r="I3" s="71" t="s">
        <v>94</v>
      </c>
      <c r="J3" s="71"/>
      <c r="K3" s="71"/>
      <c r="L3" s="71"/>
      <c r="M3" s="71"/>
      <c r="N3" s="71"/>
      <c r="O3" s="71"/>
      <c r="P3" s="71"/>
    </row>
    <row r="4" spans="1:16" s="72" customFormat="1" ht="15.6" customHeight="1" x14ac:dyDescent="0.25">
      <c r="A4" s="69" t="s">
        <v>96</v>
      </c>
      <c r="B4" s="70" t="s">
        <v>64</v>
      </c>
      <c r="C4" s="71" t="s">
        <v>97</v>
      </c>
      <c r="D4" s="70" t="s">
        <v>98</v>
      </c>
      <c r="E4" s="71"/>
      <c r="F4" s="71" t="s">
        <v>99</v>
      </c>
      <c r="G4" s="71" t="s">
        <v>100</v>
      </c>
      <c r="H4" s="71" t="s">
        <v>101</v>
      </c>
      <c r="I4" s="71" t="s">
        <v>102</v>
      </c>
      <c r="J4" s="71" t="s">
        <v>103</v>
      </c>
      <c r="K4" s="71"/>
      <c r="L4" s="71"/>
      <c r="M4" s="71"/>
      <c r="N4" s="71"/>
      <c r="O4" s="71"/>
      <c r="P4" s="71"/>
    </row>
    <row r="5" spans="1:16" s="72" customFormat="1" ht="15.6" customHeight="1" x14ac:dyDescent="0.25">
      <c r="A5" s="69" t="s">
        <v>104</v>
      </c>
      <c r="B5" s="70" t="s">
        <v>66</v>
      </c>
      <c r="C5" s="71" t="s">
        <v>105</v>
      </c>
      <c r="D5" s="70" t="s">
        <v>106</v>
      </c>
      <c r="E5" s="71"/>
      <c r="F5" s="71" t="s">
        <v>107</v>
      </c>
      <c r="G5" s="71" t="s">
        <v>108</v>
      </c>
      <c r="H5" s="71" t="s">
        <v>109</v>
      </c>
      <c r="I5" s="71" t="s">
        <v>110</v>
      </c>
      <c r="J5" s="71" t="s">
        <v>111</v>
      </c>
      <c r="K5" s="71"/>
      <c r="L5" s="71"/>
      <c r="M5" s="71"/>
      <c r="N5" s="71"/>
      <c r="O5" s="71"/>
      <c r="P5" s="71"/>
    </row>
    <row r="6" spans="1:16" s="72" customFormat="1" ht="15.6" customHeight="1" x14ac:dyDescent="0.25">
      <c r="A6" s="69" t="s">
        <v>112</v>
      </c>
      <c r="B6" s="70" t="s">
        <v>63</v>
      </c>
      <c r="C6" s="71" t="s">
        <v>113</v>
      </c>
      <c r="D6" s="70" t="s">
        <v>71</v>
      </c>
      <c r="E6" s="71"/>
      <c r="F6" s="71" t="s">
        <v>114</v>
      </c>
      <c r="G6" s="71" t="s">
        <v>108</v>
      </c>
      <c r="H6" s="71" t="s">
        <v>115</v>
      </c>
      <c r="I6" s="71" t="s">
        <v>116</v>
      </c>
      <c r="J6" s="73" t="s">
        <v>117</v>
      </c>
      <c r="K6" s="71" t="s">
        <v>118</v>
      </c>
      <c r="L6" s="71"/>
      <c r="M6" s="71"/>
      <c r="N6" s="71"/>
      <c r="O6" s="71"/>
      <c r="P6" s="71"/>
    </row>
    <row r="7" spans="1:16" s="72" customFormat="1" ht="15.6" customHeight="1" x14ac:dyDescent="0.25">
      <c r="A7" s="69" t="s">
        <v>120</v>
      </c>
      <c r="B7" s="70" t="s">
        <v>66</v>
      </c>
      <c r="C7" s="71" t="s">
        <v>121</v>
      </c>
      <c r="D7" s="70" t="s">
        <v>71</v>
      </c>
      <c r="E7" s="71"/>
      <c r="F7" s="71" t="s">
        <v>69</v>
      </c>
      <c r="G7" s="71" t="s">
        <v>122</v>
      </c>
      <c r="H7" s="71" t="s">
        <v>123</v>
      </c>
      <c r="I7" s="71" t="s">
        <v>124</v>
      </c>
      <c r="J7" s="71"/>
      <c r="K7" s="71"/>
      <c r="L7" s="71"/>
      <c r="M7" s="71"/>
      <c r="N7" s="71"/>
      <c r="O7" s="71"/>
      <c r="P7" s="71"/>
    </row>
    <row r="8" spans="1:16" s="72" customFormat="1" ht="15.6" customHeight="1" x14ac:dyDescent="0.25">
      <c r="A8" s="69" t="s">
        <v>125</v>
      </c>
      <c r="B8" s="70" t="s">
        <v>73</v>
      </c>
      <c r="C8" s="71" t="s">
        <v>126</v>
      </c>
      <c r="D8" s="70" t="s">
        <v>127</v>
      </c>
      <c r="E8" s="71"/>
      <c r="F8" s="71" t="s">
        <v>95</v>
      </c>
      <c r="G8" s="71" t="s">
        <v>119</v>
      </c>
      <c r="H8" s="71" t="s">
        <v>128</v>
      </c>
      <c r="I8" s="71" t="s">
        <v>129</v>
      </c>
      <c r="J8" s="71"/>
      <c r="K8" s="71"/>
      <c r="L8" s="71"/>
      <c r="M8" s="71"/>
      <c r="N8" s="71"/>
      <c r="O8" s="71"/>
      <c r="P8" s="71"/>
    </row>
    <row r="9" spans="1:16" s="72" customFormat="1" ht="15.6" customHeight="1" x14ac:dyDescent="0.25">
      <c r="A9" s="69" t="s">
        <v>130</v>
      </c>
      <c r="B9" s="70" t="s">
        <v>66</v>
      </c>
      <c r="C9" s="71" t="s">
        <v>74</v>
      </c>
      <c r="D9" s="70" t="s">
        <v>62</v>
      </c>
      <c r="E9" s="71"/>
      <c r="F9" s="71" t="s">
        <v>65</v>
      </c>
      <c r="G9" s="71" t="s">
        <v>131</v>
      </c>
      <c r="H9" s="71" t="s">
        <v>75</v>
      </c>
      <c r="I9" s="71" t="s">
        <v>132</v>
      </c>
      <c r="J9" s="71" t="s">
        <v>76</v>
      </c>
      <c r="K9" s="71"/>
      <c r="L9" s="71"/>
      <c r="M9" s="71"/>
      <c r="N9" s="71"/>
      <c r="O9" s="71"/>
      <c r="P9" s="71"/>
    </row>
    <row r="10" spans="1:16" s="72" customFormat="1" ht="15.6" customHeight="1" x14ac:dyDescent="0.25">
      <c r="A10" s="69" t="s">
        <v>133</v>
      </c>
      <c r="B10" s="70" t="s">
        <v>67</v>
      </c>
      <c r="C10" s="71" t="s">
        <v>134</v>
      </c>
      <c r="D10" s="70" t="s">
        <v>62</v>
      </c>
      <c r="E10" s="71"/>
      <c r="F10" s="71" t="s">
        <v>72</v>
      </c>
      <c r="G10" s="71" t="s">
        <v>135</v>
      </c>
      <c r="H10" s="71" t="s">
        <v>149</v>
      </c>
      <c r="I10" s="71"/>
      <c r="J10" s="71"/>
      <c r="K10" s="71"/>
      <c r="L10" s="71"/>
      <c r="M10" s="71"/>
      <c r="N10" s="71"/>
      <c r="O10" s="71"/>
      <c r="P10" s="71"/>
    </row>
    <row r="11" spans="1:16" s="72" customFormat="1" ht="15.6" customHeight="1" x14ac:dyDescent="0.25">
      <c r="A11" s="69" t="s">
        <v>136</v>
      </c>
      <c r="B11" s="70" t="s">
        <v>67</v>
      </c>
      <c r="C11" s="71" t="s">
        <v>137</v>
      </c>
      <c r="D11" s="70" t="s">
        <v>62</v>
      </c>
      <c r="E11" s="71"/>
      <c r="F11" s="71" t="s">
        <v>72</v>
      </c>
      <c r="G11" s="71" t="s">
        <v>138</v>
      </c>
      <c r="H11" s="71" t="s">
        <v>139</v>
      </c>
      <c r="I11" s="71" t="s">
        <v>140</v>
      </c>
      <c r="J11" s="71" t="s">
        <v>141</v>
      </c>
      <c r="K11" s="71"/>
      <c r="L11" s="71"/>
      <c r="M11" s="71"/>
      <c r="N11" s="71"/>
      <c r="O11" s="71"/>
      <c r="P11" s="71"/>
    </row>
    <row r="12" spans="1:16" s="72" customFormat="1" ht="15.6" customHeight="1" x14ac:dyDescent="0.25">
      <c r="A12" s="69" t="s">
        <v>142</v>
      </c>
      <c r="B12" s="70" t="s">
        <v>67</v>
      </c>
      <c r="C12" s="71" t="s">
        <v>143</v>
      </c>
      <c r="D12" s="70" t="s">
        <v>62</v>
      </c>
      <c r="E12" s="71"/>
      <c r="F12" s="71" t="s">
        <v>70</v>
      </c>
      <c r="G12" s="71" t="s">
        <v>144</v>
      </c>
      <c r="H12" s="71" t="s">
        <v>145</v>
      </c>
      <c r="I12" s="71" t="s">
        <v>146</v>
      </c>
      <c r="J12" s="73" t="s">
        <v>147</v>
      </c>
      <c r="K12" s="71" t="s">
        <v>148</v>
      </c>
      <c r="L12" s="71"/>
      <c r="M12" s="71"/>
      <c r="N12" s="71"/>
      <c r="O12" s="71"/>
      <c r="P12" s="71"/>
    </row>
  </sheetData>
  <autoFilter ref="A2:P12" xr:uid="{6B5043C9-AD46-43DF-8C69-07F69FF84F6F}"/>
  <conditionalFormatting sqref="A13:A1048576">
    <cfRule type="duplicateValues" dxfId="0" priority="2"/>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C7"/>
  <sheetViews>
    <sheetView workbookViewId="0">
      <selection activeCell="C13" sqref="C13"/>
    </sheetView>
  </sheetViews>
  <sheetFormatPr baseColWidth="10" defaultRowHeight="13.2" x14ac:dyDescent="0.25"/>
  <cols>
    <col min="3" max="3" width="81.44140625" customWidth="1"/>
  </cols>
  <sheetData>
    <row r="1" spans="1:3" x14ac:dyDescent="0.25">
      <c r="A1" s="31" t="s">
        <v>77</v>
      </c>
    </row>
    <row r="2" spans="1:3" x14ac:dyDescent="0.25">
      <c r="A2" s="31" t="s">
        <v>78</v>
      </c>
    </row>
    <row r="3" spans="1:3" x14ac:dyDescent="0.25">
      <c r="A3" s="31" t="s">
        <v>80</v>
      </c>
    </row>
    <row r="4" spans="1:3" x14ac:dyDescent="0.25">
      <c r="A4" s="31" t="s">
        <v>81</v>
      </c>
    </row>
    <row r="5" spans="1:3" x14ac:dyDescent="0.25">
      <c r="A5" s="31" t="s">
        <v>79</v>
      </c>
    </row>
    <row r="7" spans="1:3" ht="22.2" customHeight="1" x14ac:dyDescent="0.25">
      <c r="A7" s="31" t="s">
        <v>31</v>
      </c>
      <c r="C7" s="3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B3 TRE23 sin CE</vt:lpstr>
      <vt:lpstr>Hoja1</vt:lpstr>
      <vt:lpstr>'Declaración responsable'!Área_de_impresión</vt:lpstr>
      <vt:lpstr>datos</vt:lpstr>
      <vt:lpstr>'B3 TRE23 sin CE'!listado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2022-07-21T16:14:36Z</cp:lastPrinted>
  <dcterms:created xsi:type="dcterms:W3CDTF">2022-04-04T08:15:52Z</dcterms:created>
  <dcterms:modified xsi:type="dcterms:W3CDTF">2024-12-27T11:37:13Z</dcterms:modified>
</cp:coreProperties>
</file>